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asso1" sheetId="1" r:id="rId1"/>
    <sheet name="passo2" sheetId="2" r:id="rId2"/>
    <sheet name="passo3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  <sheet name="Foglio1" sheetId="54" r:id="rId54"/>
    <sheet name="classifica" sheetId="55" r:id="rId55"/>
    <sheet name="partecipanti" sheetId="56" r:id="rId56"/>
  </sheets>
  <definedNames>
    <definedName name="_xlnm.Print_Area" localSheetId="54">'classifica'!$A$1:$E$46</definedName>
    <definedName name="_xlnm.Print_Area" localSheetId="53">'Foglio1'!$A$1:$F$11</definedName>
    <definedName name="_xlnm.Print_Area" localSheetId="2">'passo3'!$D$3:$H$12</definedName>
  </definedNames>
  <calcPr fullCalcOnLoad="1"/>
</workbook>
</file>

<file path=xl/sharedStrings.xml><?xml version="1.0" encoding="utf-8"?>
<sst xmlns="http://schemas.openxmlformats.org/spreadsheetml/2006/main" count="6910" uniqueCount="189">
  <si>
    <t>Inserire i nomi dei giudici</t>
  </si>
  <si>
    <t>- Inserire a quale giuria appartengono (a,b) nella colonna F</t>
  </si>
  <si>
    <t>Birra numero</t>
  </si>
  <si>
    <t>Media su tre</t>
  </si>
  <si>
    <t>Giuria</t>
  </si>
  <si>
    <t>media</t>
  </si>
  <si>
    <t>numero</t>
  </si>
  <si>
    <t>Giuria A</t>
  </si>
  <si>
    <t>Giuria B</t>
  </si>
  <si>
    <t>Giudice 1</t>
  </si>
  <si>
    <t>Schigi</t>
  </si>
  <si>
    <t>a</t>
  </si>
  <si>
    <t>Giudice 2</t>
  </si>
  <si>
    <t>Alfio</t>
  </si>
  <si>
    <t>Giudice 3</t>
  </si>
  <si>
    <t>Laurent</t>
  </si>
  <si>
    <t>Kuaska</t>
  </si>
  <si>
    <t>b</t>
  </si>
  <si>
    <t>Fulvio</t>
  </si>
  <si>
    <t>Sara</t>
  </si>
  <si>
    <t>Istruzioni:</t>
  </si>
  <si>
    <t>1) Inserire i dati dei partecipanti nell'ultima pagina</t>
  </si>
  <si>
    <t>2) Inserire i nomi della giuria qui sopra</t>
  </si>
  <si>
    <t>3) Assegnare la giuria alla birra (a,b) in colonna F</t>
  </si>
  <si>
    <t>4) Inserire tutti i punteggi della prima degustazione</t>
  </si>
  <si>
    <t>Andare alla pagina passo2</t>
  </si>
  <si>
    <t>5) Ordinare le colonne D-E per la colonna E decrescente</t>
  </si>
  <si>
    <t>6) Ordinare le colonne H-I per la colonna I decrescente</t>
  </si>
  <si>
    <t>Nelle colonne O-P si possono leggere i qualificati alla seconda degustazione incrociata</t>
  </si>
  <si>
    <t>7) Inserire tutti i punteggi della seconda degustazione</t>
  </si>
  <si>
    <t>Andare alla pagina passo3</t>
  </si>
  <si>
    <t>8) Ordinare le colonne A-B per la colonna B decrescente</t>
  </si>
  <si>
    <t>Leggere la classifica finale</t>
  </si>
  <si>
    <t>N.B. I nomi dei giudici vengono automaticamente inseriti</t>
  </si>
  <si>
    <t>nelle schede punteggio. Inserire i punteggi di fianco al nome giusto.</t>
  </si>
  <si>
    <t>Ordinare le colonne C-D e H-I in maniera decrescente x colonne D e I</t>
  </si>
  <si>
    <t>Passaggio alla finale</t>
  </si>
  <si>
    <t>Media senza estremi</t>
  </si>
  <si>
    <t>Prima giuria</t>
  </si>
  <si>
    <t>Seconda giuria</t>
  </si>
  <si>
    <t>Ordinare le colonne A-B in maniera decrescente x colonna B</t>
  </si>
  <si>
    <t>CLASSIFICA FINALE</t>
  </si>
  <si>
    <t>voto</t>
  </si>
  <si>
    <t>Cognome</t>
  </si>
  <si>
    <t>Nome</t>
  </si>
  <si>
    <t>Nick IHB</t>
  </si>
  <si>
    <t>Stile ricetta</t>
  </si>
  <si>
    <t>Nome birra</t>
  </si>
  <si>
    <t>3 (*)</t>
  </si>
  <si>
    <t>de maldè</t>
  </si>
  <si>
    <t>andrea</t>
  </si>
  <si>
    <t>demus</t>
  </si>
  <si>
    <t>Saison</t>
  </si>
  <si>
    <t>sbehèt</t>
  </si>
  <si>
    <t>Chiari</t>
  </si>
  <si>
    <t>Alessandro</t>
  </si>
  <si>
    <t>pappadrago</t>
  </si>
  <si>
    <t>Le Poisson d'Avril</t>
  </si>
  <si>
    <t>Loverier</t>
  </si>
  <si>
    <t>Valter</t>
  </si>
  <si>
    <t>LoverBeer</t>
  </si>
  <si>
    <t>SAISON DE L'OUVRIER</t>
  </si>
  <si>
    <t>balducci</t>
  </si>
  <si>
    <t>gianni</t>
  </si>
  <si>
    <t>saison de hopf</t>
  </si>
  <si>
    <t>(*)</t>
  </si>
  <si>
    <t>A seguito di un errore nel calcolo delle medie la birra n. 9 era stata erroneamente esclusa dalla finale.</t>
  </si>
  <si>
    <t>Presidente della giuria e Comitato organizzatore hanno deciso di assegnare comunque il terzo posto ex aequo</t>
  </si>
  <si>
    <t>PUNTEGGIO</t>
  </si>
  <si>
    <t>Nome giudice</t>
  </si>
  <si>
    <t>Parziali</t>
  </si>
  <si>
    <t>vista</t>
  </si>
  <si>
    <t>schiuma</t>
  </si>
  <si>
    <t>x1,2</t>
  </si>
  <si>
    <t>colore</t>
  </si>
  <si>
    <t>olfatto</t>
  </si>
  <si>
    <t>intensita' (ricchezza e persistenza)</t>
  </si>
  <si>
    <t>x3</t>
  </si>
  <si>
    <t>finezza (assenza di difetti, eleganza olfattiva)</t>
  </si>
  <si>
    <t>Minimo</t>
  </si>
  <si>
    <t>gusto</t>
  </si>
  <si>
    <t>intensita'</t>
  </si>
  <si>
    <t>x1,5</t>
  </si>
  <si>
    <t>Massimo</t>
  </si>
  <si>
    <t>corpo</t>
  </si>
  <si>
    <t>equilibrio</t>
  </si>
  <si>
    <t>persistenza</t>
  </si>
  <si>
    <t>generale</t>
  </si>
  <si>
    <t>retrogusto e sensazioni retro-olfattive</t>
  </si>
  <si>
    <t>x2,8</t>
  </si>
  <si>
    <t>impressioni generali (piacevolezza)</t>
  </si>
  <si>
    <t>PREMIO</t>
  </si>
  <si>
    <t>Roggiery</t>
  </si>
  <si>
    <t>Corso Tecnica Birraria Unionbirrai + libro Piozzo</t>
  </si>
  <si>
    <t>Campari</t>
  </si>
  <si>
    <t>Giovanni</t>
  </si>
  <si>
    <t>Buono 70 euro Byrreria + libro Piozzo</t>
  </si>
  <si>
    <t>Piraccini</t>
  </si>
  <si>
    <t>Marco</t>
  </si>
  <si>
    <t>Buono 60 euro Mr. Malt + libro Piozzo</t>
  </si>
  <si>
    <t>Birra Baladin e Pasta Gragnano</t>
  </si>
  <si>
    <t>N.</t>
  </si>
  <si>
    <t xml:space="preserve">Media </t>
  </si>
  <si>
    <t>giuria</t>
  </si>
  <si>
    <t>Di Donato</t>
  </si>
  <si>
    <t>Croci</t>
  </si>
  <si>
    <t>Andrea</t>
  </si>
  <si>
    <t>Merli</t>
  </si>
  <si>
    <t>Daniele</t>
  </si>
  <si>
    <t>Giovannoni</t>
  </si>
  <si>
    <t>Fabio</t>
  </si>
  <si>
    <t>Scalone</t>
  </si>
  <si>
    <t>Luca</t>
  </si>
  <si>
    <t>paini</t>
  </si>
  <si>
    <t>queirolo</t>
  </si>
  <si>
    <t>mauro</t>
  </si>
  <si>
    <t>serafini</t>
  </si>
  <si>
    <t>giuseppe</t>
  </si>
  <si>
    <t>corti</t>
  </si>
  <si>
    <t>eraldo</t>
  </si>
  <si>
    <t>Nava</t>
  </si>
  <si>
    <t>Guiot</t>
  </si>
  <si>
    <t>Di Palma</t>
  </si>
  <si>
    <t>Donato</t>
  </si>
  <si>
    <t>RIVA</t>
  </si>
  <si>
    <t>PAOLO</t>
  </si>
  <si>
    <t>frusi</t>
  </si>
  <si>
    <t>luca</t>
  </si>
  <si>
    <t>Spessotto</t>
  </si>
  <si>
    <t>Lodovico</t>
  </si>
  <si>
    <t>Mancini</t>
  </si>
  <si>
    <t>Francesco</t>
  </si>
  <si>
    <t>civale</t>
  </si>
  <si>
    <t>vincenzo</t>
  </si>
  <si>
    <t>Casati</t>
  </si>
  <si>
    <t>Enrico Omar</t>
  </si>
  <si>
    <t>SPADARO</t>
  </si>
  <si>
    <t>GIANCARLO</t>
  </si>
  <si>
    <t>Federico</t>
  </si>
  <si>
    <t>Pietro</t>
  </si>
  <si>
    <t>NESSI</t>
  </si>
  <si>
    <t>FULVIO</t>
  </si>
  <si>
    <t>nannipieri</t>
  </si>
  <si>
    <t>stefano</t>
  </si>
  <si>
    <t>VAIR</t>
  </si>
  <si>
    <t>DARIO</t>
  </si>
  <si>
    <t>Ligas</t>
  </si>
  <si>
    <t>confraternita</t>
  </si>
  <si>
    <t>disordinata</t>
  </si>
  <si>
    <t>Longo</t>
  </si>
  <si>
    <t>Raffaele</t>
  </si>
  <si>
    <t>Sudiro</t>
  </si>
  <si>
    <t>Stefano</t>
  </si>
  <si>
    <t>poppi</t>
  </si>
  <si>
    <t>roberto</t>
  </si>
  <si>
    <t>jimbo</t>
  </si>
  <si>
    <t>didinho</t>
  </si>
  <si>
    <t>saerdna</t>
  </si>
  <si>
    <t>Spaghetto</t>
  </si>
  <si>
    <t>Fabio2M</t>
  </si>
  <si>
    <t>lupa</t>
  </si>
  <si>
    <t>cinghio</t>
  </si>
  <si>
    <t>Darkav</t>
  </si>
  <si>
    <t>ed stark</t>
  </si>
  <si>
    <t>beppe</t>
  </si>
  <si>
    <t>nabbirra</t>
  </si>
  <si>
    <t>Pausa</t>
  </si>
  <si>
    <t>Sakkara</t>
  </si>
  <si>
    <t>Sandro</t>
  </si>
  <si>
    <t>Scarpellini</t>
  </si>
  <si>
    <t>Tiziano</t>
  </si>
  <si>
    <t>Tizzj</t>
  </si>
  <si>
    <t>dipdon</t>
  </si>
  <si>
    <t>Guarino</t>
  </si>
  <si>
    <t>Lorenzo</t>
  </si>
  <si>
    <t>otisbeer</t>
  </si>
  <si>
    <t>Ludi</t>
  </si>
  <si>
    <t>Frà dal Forte</t>
  </si>
  <si>
    <t>civalyan05</t>
  </si>
  <si>
    <t>giancarlo_pa</t>
  </si>
  <si>
    <t>fede-rico</t>
  </si>
  <si>
    <t>stefanon</t>
  </si>
  <si>
    <t>Morgan</t>
  </si>
  <si>
    <t>RaffaeleLE</t>
  </si>
  <si>
    <t>Petretto</t>
  </si>
  <si>
    <t>Giacomo</t>
  </si>
  <si>
    <t>P3'-hoppyHBS</t>
  </si>
  <si>
    <t>Sugar Gio</t>
  </si>
  <si>
    <t>Sudiro+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</si>
</sst>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1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0"/>
      <color indexed="13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15"/>
      <name val="Arial"/>
      <family val="2"/>
    </font>
    <font>
      <sz val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4" fontId="2" fillId="2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3" fillId="4" borderId="1" xfId="0" applyNumberFormat="1" applyFont="1" applyFill="1" applyBorder="1" applyAlignment="1">
      <alignment horizontal="center"/>
    </xf>
    <xf numFmtId="164" fontId="0" fillId="5" borderId="0" xfId="0" applyFill="1" applyBorder="1" applyAlignment="1">
      <alignment/>
    </xf>
    <xf numFmtId="164" fontId="2" fillId="5" borderId="0" xfId="0" applyFont="1" applyFill="1" applyBorder="1" applyAlignment="1">
      <alignment/>
    </xf>
    <xf numFmtId="164" fontId="2" fillId="5" borderId="1" xfId="0" applyFont="1" applyFill="1" applyBorder="1" applyAlignment="1">
      <alignment/>
    </xf>
    <xf numFmtId="164" fontId="4" fillId="2" borderId="0" xfId="0" applyFont="1" applyFill="1" applyAlignment="1">
      <alignment/>
    </xf>
    <xf numFmtId="164" fontId="0" fillId="2" borderId="1" xfId="0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4" fontId="0" fillId="5" borderId="1" xfId="0" applyFill="1" applyBorder="1" applyAlignment="1">
      <alignment/>
    </xf>
    <xf numFmtId="164" fontId="5" fillId="2" borderId="0" xfId="0" applyFont="1" applyFill="1" applyAlignment="1">
      <alignment/>
    </xf>
    <xf numFmtId="164" fontId="0" fillId="4" borderId="2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2" fillId="5" borderId="0" xfId="0" applyNumberFormat="1" applyFont="1" applyFill="1" applyBorder="1" applyAlignment="1">
      <alignment horizontal="left"/>
    </xf>
    <xf numFmtId="164" fontId="0" fillId="5" borderId="0" xfId="0" applyFill="1" applyAlignment="1">
      <alignment/>
    </xf>
    <xf numFmtId="164" fontId="2" fillId="5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2" borderId="3" xfId="0" applyFill="1" applyBorder="1" applyAlignment="1">
      <alignment/>
    </xf>
    <xf numFmtId="165" fontId="0" fillId="4" borderId="3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0" fillId="2" borderId="4" xfId="0" applyFill="1" applyBorder="1" applyAlignment="1">
      <alignment/>
    </xf>
    <xf numFmtId="165" fontId="0" fillId="3" borderId="5" xfId="0" applyNumberFormat="1" applyFont="1" applyFill="1" applyBorder="1" applyAlignment="1">
      <alignment/>
    </xf>
    <xf numFmtId="165" fontId="0" fillId="4" borderId="6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164" fontId="0" fillId="4" borderId="0" xfId="0" applyFill="1" applyAlignment="1">
      <alignment/>
    </xf>
    <xf numFmtId="165" fontId="1" fillId="5" borderId="1" xfId="0" applyNumberFormat="1" applyFont="1" applyFill="1" applyBorder="1" applyAlignment="1">
      <alignment/>
    </xf>
    <xf numFmtId="164" fontId="0" fillId="5" borderId="0" xfId="0" applyFont="1" applyFill="1" applyAlignment="1">
      <alignment/>
    </xf>
    <xf numFmtId="164" fontId="7" fillId="4" borderId="1" xfId="0" applyFont="1" applyFill="1" applyBorder="1" applyAlignment="1">
      <alignment horizontal="right"/>
    </xf>
    <xf numFmtId="164" fontId="7" fillId="4" borderId="0" xfId="0" applyFont="1" applyFill="1" applyBorder="1" applyAlignment="1">
      <alignment/>
    </xf>
    <xf numFmtId="164" fontId="7" fillId="4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0" fillId="5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6" xfId="0" applyFill="1" applyBorder="1" applyAlignment="1">
      <alignment/>
    </xf>
    <xf numFmtId="164" fontId="8" fillId="0" borderId="0" xfId="0" applyFont="1" applyFill="1" applyAlignment="1">
      <alignment/>
    </xf>
    <xf numFmtId="164" fontId="8" fillId="6" borderId="0" xfId="0" applyFont="1" applyFill="1" applyAlignment="1">
      <alignment/>
    </xf>
    <xf numFmtId="164" fontId="2" fillId="6" borderId="1" xfId="0" applyFont="1" applyFill="1" applyBorder="1" applyAlignment="1">
      <alignment/>
    </xf>
    <xf numFmtId="164" fontId="5" fillId="2" borderId="2" xfId="0" applyFont="1" applyFill="1" applyBorder="1" applyAlignment="1">
      <alignment horizontal="center"/>
    </xf>
    <xf numFmtId="164" fontId="9" fillId="6" borderId="1" xfId="0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0" fillId="6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10" fillId="0" borderId="0" xfId="0" applyFont="1" applyFill="1" applyBorder="1" applyAlignment="1">
      <alignment/>
    </xf>
    <xf numFmtId="164" fontId="1" fillId="7" borderId="0" xfId="0" applyFont="1" applyFill="1" applyBorder="1" applyAlignment="1">
      <alignment/>
    </xf>
    <xf numFmtId="164" fontId="5" fillId="8" borderId="3" xfId="0" applyFont="1" applyFill="1" applyBorder="1" applyAlignment="1">
      <alignment/>
    </xf>
    <xf numFmtId="164" fontId="2" fillId="5" borderId="0" xfId="0" applyFont="1" applyFill="1" applyAlignment="1">
      <alignment/>
    </xf>
    <xf numFmtId="164" fontId="5" fillId="5" borderId="0" xfId="0" applyFont="1" applyFill="1" applyAlignment="1">
      <alignment/>
    </xf>
    <xf numFmtId="164" fontId="7" fillId="8" borderId="7" xfId="0" applyFont="1" applyFill="1" applyBorder="1" applyAlignment="1">
      <alignment/>
    </xf>
    <xf numFmtId="164" fontId="1" fillId="9" borderId="0" xfId="0" applyFont="1" applyFill="1" applyBorder="1" applyAlignment="1">
      <alignment/>
    </xf>
    <xf numFmtId="165" fontId="2" fillId="2" borderId="0" xfId="0" applyNumberFormat="1" applyFont="1" applyFill="1" applyAlignment="1">
      <alignment/>
    </xf>
    <xf numFmtId="164" fontId="1" fillId="4" borderId="0" xfId="0" applyFont="1" applyFill="1" applyBorder="1" applyAlignment="1">
      <alignment/>
    </xf>
    <xf numFmtId="164" fontId="11" fillId="2" borderId="1" xfId="0" applyFont="1" applyFill="1" applyBorder="1" applyAlignment="1">
      <alignment/>
    </xf>
    <xf numFmtId="164" fontId="0" fillId="2" borderId="0" xfId="0" applyFill="1" applyAlignment="1">
      <alignment/>
    </xf>
    <xf numFmtId="164" fontId="7" fillId="2" borderId="1" xfId="0" applyFont="1" applyFill="1" applyBorder="1" applyAlignment="1">
      <alignment vertical="center"/>
    </xf>
    <xf numFmtId="165" fontId="2" fillId="4" borderId="0" xfId="0" applyNumberFormat="1" applyFont="1" applyFill="1" applyAlignment="1">
      <alignment/>
    </xf>
    <xf numFmtId="164" fontId="5" fillId="0" borderId="0" xfId="0" applyFont="1" applyAlignment="1">
      <alignment/>
    </xf>
    <xf numFmtId="164" fontId="1" fillId="0" borderId="0" xfId="0" applyFont="1" applyFill="1" applyBorder="1" applyAlignment="1">
      <alignment/>
    </xf>
    <xf numFmtId="164" fontId="11" fillId="5" borderId="1" xfId="0" applyFont="1" applyFill="1" applyBorder="1" applyAlignment="1">
      <alignment/>
    </xf>
    <xf numFmtId="164" fontId="7" fillId="5" borderId="1" xfId="0" applyFont="1" applyFill="1" applyBorder="1" applyAlignment="1">
      <alignment vertical="center"/>
    </xf>
    <xf numFmtId="164" fontId="7" fillId="5" borderId="0" xfId="0" applyFont="1" applyFill="1" applyAlignment="1">
      <alignment/>
    </xf>
    <xf numFmtId="165" fontId="7" fillId="5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11" fillId="4" borderId="1" xfId="0" applyFont="1" applyFill="1" applyBorder="1" applyAlignment="1">
      <alignment vertical="center"/>
    </xf>
    <xf numFmtId="164" fontId="7" fillId="4" borderId="1" xfId="0" applyFont="1" applyFill="1" applyBorder="1" applyAlignment="1">
      <alignment vertical="center"/>
    </xf>
    <xf numFmtId="164" fontId="11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0" xfId="0" applyFill="1" applyAlignment="1">
      <alignment/>
    </xf>
    <xf numFmtId="164" fontId="7" fillId="3" borderId="1" xfId="0" applyFont="1" applyFill="1" applyBorder="1" applyAlignment="1">
      <alignment vertical="center"/>
    </xf>
    <xf numFmtId="164" fontId="0" fillId="10" borderId="8" xfId="0" applyFill="1" applyBorder="1" applyAlignment="1">
      <alignment/>
    </xf>
    <xf numFmtId="164" fontId="1" fillId="10" borderId="8" xfId="0" applyFont="1" applyFill="1" applyBorder="1" applyAlignment="1">
      <alignment/>
    </xf>
    <xf numFmtId="164" fontId="1" fillId="10" borderId="9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12" fillId="0" borderId="0" xfId="0" applyFont="1" applyAlignment="1">
      <alignment/>
    </xf>
    <xf numFmtId="164" fontId="13" fillId="0" borderId="1" xfId="0" applyFont="1" applyBorder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9" fillId="0" borderId="1" xfId="0" applyFont="1" applyBorder="1" applyAlignment="1">
      <alignment vertical="top" wrapText="1"/>
    </xf>
    <xf numFmtId="164" fontId="9" fillId="0" borderId="10" xfId="0" applyFont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4" fontId="14" fillId="0" borderId="1" xfId="0" applyFont="1" applyBorder="1" applyAlignment="1">
      <alignment horizontal="left" vertical="top" wrapText="1"/>
    </xf>
    <xf numFmtId="164" fontId="14" fillId="0" borderId="10" xfId="0" applyFont="1" applyBorder="1" applyAlignment="1">
      <alignment horizontal="left" vertical="top" wrapText="1"/>
    </xf>
    <xf numFmtId="164" fontId="14" fillId="0" borderId="1" xfId="0" applyFont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1" xfId="0" applyBorder="1" applyAlignment="1">
      <alignment wrapText="1"/>
    </xf>
    <xf numFmtId="164" fontId="5" fillId="0" borderId="1" xfId="0" applyFont="1" applyBorder="1" applyAlignment="1">
      <alignment vertical="top" wrapText="1"/>
    </xf>
    <xf numFmtId="164" fontId="0" fillId="0" borderId="1" xfId="0" applyBorder="1" applyAlignment="1">
      <alignment horizontal="left" vertical="top" wrapText="1"/>
    </xf>
    <xf numFmtId="164" fontId="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E48" sqref="E48"/>
    </sheetView>
  </sheetViews>
  <sheetFormatPr defaultColWidth="9.140625" defaultRowHeight="12.75"/>
  <cols>
    <col min="1" max="1" width="10.00390625" style="0" customWidth="1"/>
    <col min="2" max="2" width="23.7109375" style="0" customWidth="1"/>
    <col min="3" max="3" width="38.421875" style="0" customWidth="1"/>
    <col min="4" max="4" width="14.7109375" style="0" customWidth="1"/>
    <col min="5" max="5" width="18.00390625" style="0" customWidth="1"/>
    <col min="7" max="7" width="4.57421875" style="0" customWidth="1"/>
    <col min="10" max="11" width="8.8515625" style="0" customWidth="1"/>
    <col min="12" max="12" width="3.28125" style="1" customWidth="1"/>
    <col min="13" max="14" width="9.00390625" style="1" customWidth="1"/>
    <col min="15" max="16" width="8.8515625" style="1" customWidth="1"/>
    <col min="17" max="17" width="5.140625" style="0" customWidth="1"/>
  </cols>
  <sheetData>
    <row r="1" spans="1:11" ht="17.25">
      <c r="A1" s="2" t="s">
        <v>0</v>
      </c>
      <c r="C1" s="2" t="s">
        <v>1</v>
      </c>
      <c r="I1" s="1"/>
      <c r="J1" s="1"/>
      <c r="K1" s="1"/>
    </row>
    <row r="2" spans="5:11" ht="12.75">
      <c r="E2" s="3"/>
      <c r="F2" s="3"/>
      <c r="H2" s="1"/>
      <c r="I2" s="1"/>
      <c r="J2" s="1"/>
      <c r="K2" s="1"/>
    </row>
    <row r="3" spans="4:16" ht="17.25">
      <c r="D3" s="4" t="s">
        <v>2</v>
      </c>
      <c r="E3" s="5" t="s">
        <v>3</v>
      </c>
      <c r="F3" s="6" t="s">
        <v>4</v>
      </c>
      <c r="H3" s="7"/>
      <c r="I3" s="8"/>
      <c r="J3" s="9" t="s">
        <v>5</v>
      </c>
      <c r="K3" s="9" t="s">
        <v>6</v>
      </c>
      <c r="L3"/>
      <c r="M3" s="7"/>
      <c r="N3" s="8"/>
      <c r="O3" s="9" t="s">
        <v>5</v>
      </c>
      <c r="P3" s="9" t="s">
        <v>6</v>
      </c>
    </row>
    <row r="4" spans="1:16" ht="12.75" customHeight="1">
      <c r="A4" s="10" t="s">
        <v>7</v>
      </c>
      <c r="D4" s="11">
        <v>1</v>
      </c>
      <c r="E4" s="12">
        <f>1!$I$4</f>
        <v>0</v>
      </c>
      <c r="F4" s="13"/>
      <c r="H4" s="8" t="s">
        <v>7</v>
      </c>
      <c r="I4" s="7"/>
      <c r="J4" s="14">
        <f>IF(F4="a",E4,0)</f>
        <v>0</v>
      </c>
      <c r="K4" s="14">
        <f>IF(F4="a",D4,0)</f>
        <v>0</v>
      </c>
      <c r="L4"/>
      <c r="M4" s="8" t="s">
        <v>8</v>
      </c>
      <c r="N4" s="7"/>
      <c r="O4" s="14">
        <f>IF(F4="b",E4,0)</f>
        <v>0</v>
      </c>
      <c r="P4" s="14">
        <f>IF(F4="b",D4,0)</f>
        <v>0</v>
      </c>
    </row>
    <row r="5" spans="1:16" ht="12.75" customHeight="1">
      <c r="A5" s="15" t="s">
        <v>9</v>
      </c>
      <c r="B5" s="16" t="s">
        <v>10</v>
      </c>
      <c r="D5" s="11">
        <f>1+D4</f>
        <v>2</v>
      </c>
      <c r="E5" s="12">
        <f>2!$I$4</f>
        <v>55.6</v>
      </c>
      <c r="F5" s="13" t="s">
        <v>11</v>
      </c>
      <c r="H5" s="17"/>
      <c r="I5" s="17"/>
      <c r="J5" s="14">
        <f>IF(F5="a",E5,0)</f>
        <v>55.6</v>
      </c>
      <c r="K5" s="14">
        <f>IF(F5="a",D5,0)</f>
        <v>2</v>
      </c>
      <c r="L5"/>
      <c r="O5" s="14">
        <f>IF(F5="b",E5,0)</f>
        <v>0</v>
      </c>
      <c r="P5" s="14">
        <f>IF(F5="b",D5,0)</f>
        <v>0</v>
      </c>
    </row>
    <row r="6" spans="1:16" ht="12.75" customHeight="1">
      <c r="A6" s="15" t="s">
        <v>12</v>
      </c>
      <c r="B6" s="16" t="s">
        <v>13</v>
      </c>
      <c r="D6" s="11">
        <f>1+D5</f>
        <v>3</v>
      </c>
      <c r="E6" s="12">
        <f>3!$I$4</f>
        <v>47.13333333333333</v>
      </c>
      <c r="F6" s="13" t="s">
        <v>11</v>
      </c>
      <c r="H6" s="17"/>
      <c r="I6" s="17"/>
      <c r="J6" s="14">
        <f>IF(F6="a",E6,0)</f>
        <v>47.13333333333333</v>
      </c>
      <c r="K6" s="14">
        <f>IF(F6="a",D6,0)</f>
        <v>3</v>
      </c>
      <c r="L6"/>
      <c r="M6" s="18"/>
      <c r="O6" s="14">
        <f>IF(F6="b",E6,0)</f>
        <v>0</v>
      </c>
      <c r="P6" s="14">
        <f>IF(F6="b",D6,0)</f>
        <v>0</v>
      </c>
    </row>
    <row r="7" spans="1:16" ht="12.75" customHeight="1">
      <c r="A7" s="15" t="s">
        <v>14</v>
      </c>
      <c r="B7" s="16" t="s">
        <v>15</v>
      </c>
      <c r="D7" s="11">
        <f>1+D6</f>
        <v>4</v>
      </c>
      <c r="E7" s="12">
        <f>4!$I$4</f>
        <v>50.166666666666664</v>
      </c>
      <c r="F7" s="13" t="s">
        <v>11</v>
      </c>
      <c r="H7" s="19"/>
      <c r="I7" s="17"/>
      <c r="J7" s="14">
        <f>IF(F7="a",E7,0)</f>
        <v>50.166666666666664</v>
      </c>
      <c r="K7" s="14">
        <f>IF(F7="a",D7,0)</f>
        <v>4</v>
      </c>
      <c r="L7"/>
      <c r="M7" s="18"/>
      <c r="O7" s="14">
        <f>IF(F7="b",E7,0)</f>
        <v>0</v>
      </c>
      <c r="P7" s="14">
        <f>IF(F7="b",D7,0)</f>
        <v>0</v>
      </c>
    </row>
    <row r="8" spans="4:16" ht="12.75" customHeight="1">
      <c r="D8" s="11">
        <f>1+D7</f>
        <v>5</v>
      </c>
      <c r="E8" s="12">
        <f>5!$I$4</f>
        <v>61.70000000000001</v>
      </c>
      <c r="F8" s="13" t="s">
        <v>11</v>
      </c>
      <c r="H8" s="19"/>
      <c r="I8" s="17"/>
      <c r="J8" s="14">
        <f>IF(F8="a",E8,0)</f>
        <v>61.70000000000001</v>
      </c>
      <c r="K8" s="14">
        <f>IF(F8="a",D8,0)</f>
        <v>5</v>
      </c>
      <c r="L8"/>
      <c r="M8" s="18"/>
      <c r="O8" s="14">
        <f>IF(F8="b",E8,0)</f>
        <v>0</v>
      </c>
      <c r="P8" s="14">
        <f>IF(F8="b",D8,0)</f>
        <v>0</v>
      </c>
    </row>
    <row r="9" spans="1:16" ht="12.75" customHeight="1">
      <c r="A9" s="10" t="s">
        <v>8</v>
      </c>
      <c r="D9" s="11">
        <f>1+D8</f>
        <v>6</v>
      </c>
      <c r="E9" s="12">
        <f>6!$I$4</f>
        <v>47.46666666666666</v>
      </c>
      <c r="F9" s="13" t="s">
        <v>11</v>
      </c>
      <c r="H9" s="19"/>
      <c r="I9" s="17"/>
      <c r="J9" s="14">
        <f>IF(F9="a",E9,0)</f>
        <v>47.46666666666666</v>
      </c>
      <c r="K9" s="14">
        <f>IF(F9="a",D9,0)</f>
        <v>6</v>
      </c>
      <c r="L9"/>
      <c r="O9" s="14">
        <f>IF(F9="b",E9,0)</f>
        <v>0</v>
      </c>
      <c r="P9" s="14">
        <f>IF(F9="b",D9,0)</f>
        <v>0</v>
      </c>
    </row>
    <row r="10" spans="1:16" ht="12.75" customHeight="1">
      <c r="A10" s="15" t="s">
        <v>9</v>
      </c>
      <c r="B10" s="16" t="s">
        <v>16</v>
      </c>
      <c r="D10" s="11">
        <f>1+D9</f>
        <v>7</v>
      </c>
      <c r="E10" s="12">
        <f>7!$I$4</f>
        <v>52.333333333333336</v>
      </c>
      <c r="F10" s="13" t="s">
        <v>17</v>
      </c>
      <c r="H10" s="17"/>
      <c r="I10" s="17"/>
      <c r="J10" s="14">
        <f>IF(F10="a",E10,0)</f>
        <v>0</v>
      </c>
      <c r="K10" s="14">
        <f>IF(F10="a",D10,0)</f>
        <v>0</v>
      </c>
      <c r="L10"/>
      <c r="O10" s="14">
        <f>IF(F10="b",E10,0)</f>
        <v>52.333333333333336</v>
      </c>
      <c r="P10" s="14">
        <f>IF(F10="b",D10,0)</f>
        <v>7</v>
      </c>
    </row>
    <row r="11" spans="1:16" ht="12.75" customHeight="1">
      <c r="A11" s="15" t="s">
        <v>12</v>
      </c>
      <c r="B11" s="16" t="s">
        <v>18</v>
      </c>
      <c r="D11" s="11">
        <f>1+D10</f>
        <v>8</v>
      </c>
      <c r="E11" s="12">
        <f>8!$I$4</f>
        <v>56.633333333333326</v>
      </c>
      <c r="F11" s="13" t="s">
        <v>11</v>
      </c>
      <c r="H11" s="17"/>
      <c r="I11" s="17"/>
      <c r="J11" s="14">
        <f>IF(F11="a",E11,0)</f>
        <v>56.633333333333326</v>
      </c>
      <c r="K11" s="14">
        <f>IF(F11="a",D11,0)</f>
        <v>8</v>
      </c>
      <c r="L11"/>
      <c r="O11" s="14">
        <f>IF(F11="b",E11,0)</f>
        <v>0</v>
      </c>
      <c r="P11" s="14">
        <f>IF(F11="b",D11,0)</f>
        <v>0</v>
      </c>
    </row>
    <row r="12" spans="1:16" ht="12.75" customHeight="1">
      <c r="A12" s="15" t="s">
        <v>14</v>
      </c>
      <c r="B12" s="16" t="s">
        <v>19</v>
      </c>
      <c r="D12" s="11">
        <f>1+D11</f>
        <v>9</v>
      </c>
      <c r="E12" s="12">
        <f>9!$I$4</f>
        <v>62.46666666666666</v>
      </c>
      <c r="F12" s="13" t="s">
        <v>11</v>
      </c>
      <c r="H12" s="17"/>
      <c r="I12" s="17"/>
      <c r="J12" s="14">
        <f>IF(F12="a",E12,0)</f>
        <v>62.46666666666666</v>
      </c>
      <c r="K12" s="14">
        <f>IF(F12="a",D12,0)</f>
        <v>9</v>
      </c>
      <c r="L12"/>
      <c r="O12" s="14">
        <f>IF(F12="b",E12,0)</f>
        <v>0</v>
      </c>
      <c r="P12" s="14">
        <f>IF(F12="b",D12,0)</f>
        <v>0</v>
      </c>
    </row>
    <row r="13" spans="4:16" ht="12.75" customHeight="1">
      <c r="D13" s="11">
        <f>1+D12</f>
        <v>10</v>
      </c>
      <c r="E13" s="12">
        <f>'10'!$I$4</f>
        <v>59.1</v>
      </c>
      <c r="F13" s="13" t="s">
        <v>11</v>
      </c>
      <c r="H13" s="17"/>
      <c r="I13" s="17"/>
      <c r="J13" s="14">
        <f>IF(F13="a",E13,0)</f>
        <v>59.1</v>
      </c>
      <c r="K13" s="14">
        <f>IF(F13="a",D13,0)</f>
        <v>10</v>
      </c>
      <c r="L13"/>
      <c r="O13" s="14">
        <f>IF(F13="b",E13,0)</f>
        <v>0</v>
      </c>
      <c r="P13" s="14">
        <f>IF(F13="b",D13,0)</f>
        <v>0</v>
      </c>
    </row>
    <row r="14" spans="4:16" ht="12.75" customHeight="1">
      <c r="D14" s="11">
        <f>1+D13</f>
        <v>11</v>
      </c>
      <c r="E14" s="12">
        <f>'11'!$I$4</f>
        <v>54.26666666666667</v>
      </c>
      <c r="F14" s="13" t="s">
        <v>17</v>
      </c>
      <c r="H14" s="17"/>
      <c r="I14" s="17"/>
      <c r="J14" s="14">
        <f>IF(F14="a",E14,0)</f>
        <v>0</v>
      </c>
      <c r="K14" s="14">
        <f>IF(F14="a",D14,0)</f>
        <v>0</v>
      </c>
      <c r="L14"/>
      <c r="O14" s="14">
        <f>IF(F14="b",E14,0)</f>
        <v>54.26666666666667</v>
      </c>
      <c r="P14" s="14">
        <f>IF(F14="b",D14,0)</f>
        <v>11</v>
      </c>
    </row>
    <row r="15" spans="1:16" ht="12.75" customHeight="1">
      <c r="A15" s="20" t="s">
        <v>20</v>
      </c>
      <c r="D15" s="11">
        <f>1+D14</f>
        <v>12</v>
      </c>
      <c r="E15" s="12">
        <f>'12'!$I$4</f>
        <v>44.300000000000004</v>
      </c>
      <c r="F15" s="13" t="s">
        <v>17</v>
      </c>
      <c r="H15" s="1"/>
      <c r="I15" s="1"/>
      <c r="J15" s="14">
        <f>IF(F15="a",E15,0)</f>
        <v>0</v>
      </c>
      <c r="K15" s="14">
        <f>IF(F15="a",D15,0)</f>
        <v>0</v>
      </c>
      <c r="L15"/>
      <c r="O15" s="14">
        <f>IF(F15="b",E15,0)</f>
        <v>44.300000000000004</v>
      </c>
      <c r="P15" s="14">
        <f>IF(F15="b",D15,0)</f>
        <v>12</v>
      </c>
    </row>
    <row r="16" spans="1:16" ht="12.75" customHeight="1">
      <c r="A16" t="s">
        <v>21</v>
      </c>
      <c r="D16" s="11">
        <f>1+D15</f>
        <v>13</v>
      </c>
      <c r="E16" s="12">
        <f>'13'!$I$4</f>
        <v>55.63333333333333</v>
      </c>
      <c r="F16" s="13" t="s">
        <v>17</v>
      </c>
      <c r="H16" s="1"/>
      <c r="I16" s="1"/>
      <c r="J16" s="14">
        <f>IF(F16="a",E16,0)</f>
        <v>0</v>
      </c>
      <c r="K16" s="14">
        <f>IF(F16="a",D16,0)</f>
        <v>0</v>
      </c>
      <c r="L16"/>
      <c r="O16" s="14">
        <f>IF(F16="b",E16,0)</f>
        <v>55.63333333333333</v>
      </c>
      <c r="P16" s="14">
        <f>IF(F16="b",D16,0)</f>
        <v>13</v>
      </c>
    </row>
    <row r="17" spans="1:16" ht="12.75" customHeight="1">
      <c r="A17" t="s">
        <v>22</v>
      </c>
      <c r="D17" s="11">
        <f>1+D16</f>
        <v>14</v>
      </c>
      <c r="E17" s="12">
        <f>'14'!$I$4</f>
        <v>28.33333333333334</v>
      </c>
      <c r="F17" s="13" t="s">
        <v>17</v>
      </c>
      <c r="H17" s="1"/>
      <c r="I17" s="1"/>
      <c r="J17" s="14">
        <f>IF(F17="a",E17,0)</f>
        <v>0</v>
      </c>
      <c r="K17" s="14">
        <f>IF(F17="a",D17,0)</f>
        <v>0</v>
      </c>
      <c r="L17"/>
      <c r="O17" s="14">
        <f>IF(F17="b",E17,0)</f>
        <v>28.33333333333334</v>
      </c>
      <c r="P17" s="14">
        <f>IF(F17="b",D17,0)</f>
        <v>14</v>
      </c>
    </row>
    <row r="18" spans="1:16" ht="12.75" customHeight="1">
      <c r="A18" t="s">
        <v>23</v>
      </c>
      <c r="D18" s="11">
        <f>1+D17</f>
        <v>15</v>
      </c>
      <c r="E18" s="12">
        <f>'15'!$I$4</f>
        <v>51.13333333333333</v>
      </c>
      <c r="F18" s="13" t="s">
        <v>17</v>
      </c>
      <c r="H18" s="1"/>
      <c r="I18" s="1"/>
      <c r="J18" s="14">
        <f>IF(F18="a",E18,0)</f>
        <v>0</v>
      </c>
      <c r="K18" s="14">
        <f>IF(F18="a",D18,0)</f>
        <v>0</v>
      </c>
      <c r="L18"/>
      <c r="O18" s="14">
        <f>IF(F18="b",E18,0)</f>
        <v>51.13333333333333</v>
      </c>
      <c r="P18" s="14">
        <f>IF(F18="b",D18,0)</f>
        <v>15</v>
      </c>
    </row>
    <row r="19" spans="1:16" ht="12.75" customHeight="1">
      <c r="A19" s="21" t="s">
        <v>24</v>
      </c>
      <c r="D19" s="11">
        <f>1+D18</f>
        <v>16</v>
      </c>
      <c r="E19" s="12">
        <f>'16'!$I$4</f>
        <v>46.166666666666664</v>
      </c>
      <c r="F19" s="13" t="s">
        <v>17</v>
      </c>
      <c r="H19" s="1"/>
      <c r="I19" s="1"/>
      <c r="J19" s="14">
        <f>IF(F19="a",E19,0)</f>
        <v>0</v>
      </c>
      <c r="K19" s="14">
        <f>IF(F19="a",D19,0)</f>
        <v>0</v>
      </c>
      <c r="L19"/>
      <c r="O19" s="14">
        <f>IF(F19="b",E19,0)</f>
        <v>46.166666666666664</v>
      </c>
      <c r="P19" s="14">
        <f>IF(F19="b",D19,0)</f>
        <v>16</v>
      </c>
    </row>
    <row r="20" spans="1:16" ht="12.75" customHeight="1">
      <c r="A20" s="22" t="s">
        <v>25</v>
      </c>
      <c r="D20" s="11">
        <f>1+D19</f>
        <v>17</v>
      </c>
      <c r="E20" s="12">
        <f>'17'!$I$4</f>
        <v>37.36666666666667</v>
      </c>
      <c r="F20" s="13" t="s">
        <v>17</v>
      </c>
      <c r="H20" s="1"/>
      <c r="I20" s="1"/>
      <c r="J20" s="14">
        <f>IF(F20="a",E20,0)</f>
        <v>0</v>
      </c>
      <c r="K20" s="14">
        <f>IF(F20="a",D20,0)</f>
        <v>0</v>
      </c>
      <c r="L20"/>
      <c r="O20" s="14">
        <f>IF(F20="b",E20,0)</f>
        <v>37.36666666666667</v>
      </c>
      <c r="P20" s="14">
        <f>IF(F20="b",D20,0)</f>
        <v>17</v>
      </c>
    </row>
    <row r="21" spans="1:16" ht="12.75" customHeight="1">
      <c r="A21" t="s">
        <v>26</v>
      </c>
      <c r="D21" s="11">
        <f>1+D20</f>
        <v>18</v>
      </c>
      <c r="E21" s="12">
        <f>'18'!$I$4</f>
        <v>50.666666666666664</v>
      </c>
      <c r="F21" s="13" t="s">
        <v>11</v>
      </c>
      <c r="H21" s="1"/>
      <c r="I21" s="1"/>
      <c r="J21" s="14">
        <f>IF(F21="a",E21,0)</f>
        <v>50.666666666666664</v>
      </c>
      <c r="K21" s="14">
        <f>IF(F21="a",D21,0)</f>
        <v>18</v>
      </c>
      <c r="L21"/>
      <c r="O21" s="14">
        <f>IF(F21="b",E21,0)</f>
        <v>0</v>
      </c>
      <c r="P21" s="14">
        <f>IF(F21="b",D21,0)</f>
        <v>0</v>
      </c>
    </row>
    <row r="22" spans="1:16" ht="12.75" customHeight="1">
      <c r="A22" t="s">
        <v>27</v>
      </c>
      <c r="D22" s="11">
        <f>1+D21</f>
        <v>19</v>
      </c>
      <c r="E22" s="12">
        <f>'19'!$I$4</f>
        <v>52.76666666666667</v>
      </c>
      <c r="F22" s="13" t="s">
        <v>17</v>
      </c>
      <c r="J22" s="14">
        <f>IF(F22="a",E22,0)</f>
        <v>0</v>
      </c>
      <c r="K22" s="14">
        <f>IF(F22="a",D22,0)</f>
        <v>0</v>
      </c>
      <c r="L22"/>
      <c r="M22"/>
      <c r="N22"/>
      <c r="O22" s="14">
        <f>IF(F22="b",E22,0)</f>
        <v>52.76666666666667</v>
      </c>
      <c r="P22" s="14">
        <f>IF(F22="b",D22,0)</f>
        <v>19</v>
      </c>
    </row>
    <row r="23" spans="1:16" ht="12.75" customHeight="1">
      <c r="A23" t="s">
        <v>28</v>
      </c>
      <c r="D23" s="11">
        <f>1+D22</f>
        <v>20</v>
      </c>
      <c r="E23" s="12">
        <f>'20'!$I$4</f>
        <v>74.93333333333332</v>
      </c>
      <c r="F23" s="13" t="s">
        <v>11</v>
      </c>
      <c r="J23" s="14">
        <f>IF(F23="a",E23,0)</f>
        <v>74.93333333333332</v>
      </c>
      <c r="K23" s="14">
        <f>IF(F23="a",D23,0)</f>
        <v>20</v>
      </c>
      <c r="L23"/>
      <c r="M23"/>
      <c r="N23"/>
      <c r="O23" s="14">
        <f>IF(F23="b",E23,0)</f>
        <v>0</v>
      </c>
      <c r="P23" s="14">
        <f>IF(F23="b",D23,0)</f>
        <v>0</v>
      </c>
    </row>
    <row r="24" spans="1:16" ht="12.75" customHeight="1">
      <c r="A24" s="21" t="s">
        <v>29</v>
      </c>
      <c r="D24" s="11">
        <f>1+D23</f>
        <v>21</v>
      </c>
      <c r="E24" s="12">
        <f>'21'!$I$4</f>
        <v>0</v>
      </c>
      <c r="F24" s="13"/>
      <c r="J24" s="14">
        <f>IF(F24="a",E24,0)</f>
        <v>0</v>
      </c>
      <c r="K24" s="14">
        <f>IF(F24="a",D24,0)</f>
        <v>0</v>
      </c>
      <c r="L24"/>
      <c r="M24"/>
      <c r="N24"/>
      <c r="O24" s="14">
        <f>IF(F24="b",E24,0)</f>
        <v>0</v>
      </c>
      <c r="P24" s="14">
        <f>IF(F24="b",D24,0)</f>
        <v>0</v>
      </c>
    </row>
    <row r="25" spans="1:16" ht="12.75" customHeight="1">
      <c r="A25" s="22" t="s">
        <v>30</v>
      </c>
      <c r="D25" s="11">
        <f>1+D24</f>
        <v>22</v>
      </c>
      <c r="E25" s="12">
        <f>'22'!$I$4</f>
        <v>57.46666666666667</v>
      </c>
      <c r="F25" s="13" t="s">
        <v>11</v>
      </c>
      <c r="J25" s="14">
        <f>IF(F25="a",E25,0)</f>
        <v>57.46666666666667</v>
      </c>
      <c r="K25" s="14">
        <f>IF(F25="a",D25,0)</f>
        <v>22</v>
      </c>
      <c r="L25"/>
      <c r="M25"/>
      <c r="N25"/>
      <c r="O25" s="14">
        <f>IF(F25="b",E25,0)</f>
        <v>0</v>
      </c>
      <c r="P25" s="14">
        <f>IF(F25="b",D25,0)</f>
        <v>0</v>
      </c>
    </row>
    <row r="26" spans="1:16" ht="12.75" customHeight="1">
      <c r="A26" t="s">
        <v>31</v>
      </c>
      <c r="D26" s="11">
        <f>1+D25</f>
        <v>23</v>
      </c>
      <c r="E26" s="12">
        <f>'23'!$I$4</f>
        <v>54.6</v>
      </c>
      <c r="F26" s="13" t="s">
        <v>11</v>
      </c>
      <c r="J26" s="14">
        <f>IF(F26="a",E26,0)</f>
        <v>54.6</v>
      </c>
      <c r="K26" s="14">
        <f>IF(F26="a",D26,0)</f>
        <v>23</v>
      </c>
      <c r="L26"/>
      <c r="M26"/>
      <c r="N26"/>
      <c r="O26" s="14">
        <f>IF(F26="b",E26,0)</f>
        <v>0</v>
      </c>
      <c r="P26" s="14">
        <f>IF(F26="b",D26,0)</f>
        <v>0</v>
      </c>
    </row>
    <row r="27" spans="1:16" ht="12.75" customHeight="1">
      <c r="A27" s="21" t="s">
        <v>32</v>
      </c>
      <c r="D27" s="11">
        <f>1+D26</f>
        <v>24</v>
      </c>
      <c r="E27" s="12">
        <f>'24'!$I$4</f>
        <v>0</v>
      </c>
      <c r="F27" s="13"/>
      <c r="J27" s="14">
        <f>IF(F27="a",E27,0)</f>
        <v>0</v>
      </c>
      <c r="K27" s="14">
        <f>IF(F27="a",D27,0)</f>
        <v>0</v>
      </c>
      <c r="L27"/>
      <c r="M27"/>
      <c r="N27"/>
      <c r="O27" s="14">
        <f>IF(F27="b",E27,0)</f>
        <v>0</v>
      </c>
      <c r="P27" s="14">
        <f>IF(F27="b",D27,0)</f>
        <v>0</v>
      </c>
    </row>
    <row r="28" spans="4:16" ht="12.75" customHeight="1">
      <c r="D28" s="11">
        <f>1+D27</f>
        <v>25</v>
      </c>
      <c r="E28" s="12">
        <f>'25'!$I$4</f>
        <v>54.73333333333333</v>
      </c>
      <c r="F28" s="13" t="s">
        <v>11</v>
      </c>
      <c r="J28" s="14">
        <f>IF(F28="a",E28,0)</f>
        <v>54.73333333333333</v>
      </c>
      <c r="K28" s="14">
        <f>IF(F28="a",D28,0)</f>
        <v>25</v>
      </c>
      <c r="L28"/>
      <c r="M28"/>
      <c r="N28"/>
      <c r="O28" s="14">
        <f>IF(F28="b",E28,0)</f>
        <v>0</v>
      </c>
      <c r="P28" s="14">
        <f>IF(F28="b",D28,0)</f>
        <v>0</v>
      </c>
    </row>
    <row r="29" spans="1:16" ht="12.75" customHeight="1">
      <c r="A29" s="23" t="s">
        <v>33</v>
      </c>
      <c r="B29" s="24"/>
      <c r="C29" s="24"/>
      <c r="D29" s="11">
        <f>1+D28</f>
        <v>26</v>
      </c>
      <c r="E29" s="12">
        <f>'26'!$I$4</f>
        <v>46.6</v>
      </c>
      <c r="F29" s="13" t="s">
        <v>11</v>
      </c>
      <c r="J29" s="14">
        <f>IF(F29="a",E29,0)</f>
        <v>46.6</v>
      </c>
      <c r="K29" s="14">
        <f>IF(F29="a",D29,0)</f>
        <v>26</v>
      </c>
      <c r="L29"/>
      <c r="O29" s="14">
        <f>IF(F29="b",E29,0)</f>
        <v>0</v>
      </c>
      <c r="P29" s="14">
        <f>IF(F29="b",D29,0)</f>
        <v>0</v>
      </c>
    </row>
    <row r="30" spans="1:16" ht="12.75" customHeight="1">
      <c r="A30" s="25" t="s">
        <v>34</v>
      </c>
      <c r="B30" s="24"/>
      <c r="C30" s="24"/>
      <c r="D30" s="11">
        <f>1+D29</f>
        <v>27</v>
      </c>
      <c r="E30" s="12">
        <f>'27'!$I$4</f>
        <v>54.23333333333333</v>
      </c>
      <c r="F30" s="13" t="s">
        <v>11</v>
      </c>
      <c r="J30" s="14">
        <f>IF(F30="a",E30,0)</f>
        <v>54.23333333333333</v>
      </c>
      <c r="K30" s="14">
        <f>IF(F30="a",D30,0)</f>
        <v>27</v>
      </c>
      <c r="L30"/>
      <c r="O30" s="14">
        <f>IF(F30="b",E30,0)</f>
        <v>0</v>
      </c>
      <c r="P30" s="14">
        <f>IF(F30="b",D30,0)</f>
        <v>0</v>
      </c>
    </row>
    <row r="31" spans="4:16" ht="12.75" customHeight="1">
      <c r="D31" s="11">
        <f>1+D30</f>
        <v>28</v>
      </c>
      <c r="E31" s="12">
        <f>'28'!$I$4</f>
        <v>46.866666666666674</v>
      </c>
      <c r="F31" s="13" t="s">
        <v>17</v>
      </c>
      <c r="J31" s="14">
        <f>IF(F31="a",E31,0)</f>
        <v>0</v>
      </c>
      <c r="K31" s="14">
        <f>IF(F31="a",D31,0)</f>
        <v>0</v>
      </c>
      <c r="L31"/>
      <c r="M31" s="26"/>
      <c r="N31" s="26"/>
      <c r="O31" s="14">
        <f>IF(F31="b",E31,0)</f>
        <v>46.866666666666674</v>
      </c>
      <c r="P31" s="14">
        <f>IF(F31="b",D31,0)</f>
        <v>28</v>
      </c>
    </row>
    <row r="32" spans="4:16" ht="12.75" customHeight="1">
      <c r="D32" s="11">
        <f>1+D31</f>
        <v>29</v>
      </c>
      <c r="E32" s="12">
        <f>'29'!$I$4</f>
        <v>50.96666666666667</v>
      </c>
      <c r="F32" s="13" t="s">
        <v>17</v>
      </c>
      <c r="J32" s="14">
        <f>IF(F32="a",E32,0)</f>
        <v>0</v>
      </c>
      <c r="K32" s="14">
        <f>IF(F32="a",D32,0)</f>
        <v>0</v>
      </c>
      <c r="L32"/>
      <c r="M32" s="27"/>
      <c r="N32" s="27"/>
      <c r="O32" s="14">
        <f>IF(F32="b",E32,0)</f>
        <v>50.96666666666667</v>
      </c>
      <c r="P32" s="14">
        <f>IF(F32="b",D32,0)</f>
        <v>29</v>
      </c>
    </row>
    <row r="33" spans="4:16" ht="12.75" customHeight="1">
      <c r="D33" s="11">
        <f>1+D32</f>
        <v>30</v>
      </c>
      <c r="E33" s="12">
        <f>'30'!$I$4</f>
        <v>57.199999999999996</v>
      </c>
      <c r="F33" s="13" t="s">
        <v>17</v>
      </c>
      <c r="J33" s="14">
        <f>IF(F33="a",E33,0)</f>
        <v>0</v>
      </c>
      <c r="K33" s="14">
        <f>IF(F33="a",D33,0)</f>
        <v>0</v>
      </c>
      <c r="L33"/>
      <c r="M33" s="27"/>
      <c r="N33" s="27"/>
      <c r="O33" s="14">
        <f>IF(F33="b",E33,0)</f>
        <v>57.199999999999996</v>
      </c>
      <c r="P33" s="14">
        <f>IF(F33="b",D33,0)</f>
        <v>30</v>
      </c>
    </row>
    <row r="34" spans="4:16" ht="12.75" customHeight="1">
      <c r="D34" s="11">
        <f>1+D33</f>
        <v>31</v>
      </c>
      <c r="E34" s="12">
        <f>'31'!$I$4</f>
        <v>37.56666666666666</v>
      </c>
      <c r="F34" s="13" t="s">
        <v>17</v>
      </c>
      <c r="J34" s="14">
        <f>IF(F34="a",E34,0)</f>
        <v>0</v>
      </c>
      <c r="K34" s="14">
        <f>IF(F34="a",D34,0)</f>
        <v>0</v>
      </c>
      <c r="L34"/>
      <c r="M34" s="27"/>
      <c r="N34" s="27"/>
      <c r="O34" s="14">
        <f>IF(F34="b",E34,0)</f>
        <v>37.56666666666666</v>
      </c>
      <c r="P34" s="14">
        <f>IF(F34="b",D34,0)</f>
        <v>31</v>
      </c>
    </row>
    <row r="35" spans="4:16" ht="12.75" customHeight="1">
      <c r="D35" s="11">
        <f>1+D34</f>
        <v>32</v>
      </c>
      <c r="E35" s="12">
        <f>'32'!$I$4</f>
        <v>55.46666666666666</v>
      </c>
      <c r="F35" s="13" t="s">
        <v>17</v>
      </c>
      <c r="J35" s="14">
        <f>IF(F35="a",E35,0)</f>
        <v>0</v>
      </c>
      <c r="K35" s="14">
        <f>IF(F35="a",D35,0)</f>
        <v>0</v>
      </c>
      <c r="L35"/>
      <c r="M35" s="27"/>
      <c r="N35" s="27"/>
      <c r="O35" s="14">
        <f>IF(F35="b",E35,0)</f>
        <v>55.46666666666666</v>
      </c>
      <c r="P35" s="14">
        <f>IF(F35="b",D35,0)</f>
        <v>32</v>
      </c>
    </row>
    <row r="36" spans="4:16" ht="12.75" customHeight="1">
      <c r="D36" s="11">
        <f>1+D35</f>
        <v>33</v>
      </c>
      <c r="E36" s="12">
        <f>'33'!$I$4</f>
        <v>56.73333333333333</v>
      </c>
      <c r="F36" s="13" t="s">
        <v>17</v>
      </c>
      <c r="J36" s="14">
        <f>IF(F36="a",E36,0)</f>
        <v>0</v>
      </c>
      <c r="K36" s="14">
        <f>IF(F36="a",D36,0)</f>
        <v>0</v>
      </c>
      <c r="L36"/>
      <c r="M36" s="27"/>
      <c r="N36" s="27"/>
      <c r="O36" s="14">
        <f>IF(F36="b",E36,0)</f>
        <v>56.73333333333333</v>
      </c>
      <c r="P36" s="14">
        <f>IF(F36="b",D36,0)</f>
        <v>33</v>
      </c>
    </row>
    <row r="37" spans="4:16" ht="12.75" customHeight="1">
      <c r="D37" s="11">
        <f>1+D36</f>
        <v>34</v>
      </c>
      <c r="E37" s="12">
        <f>'34'!$I$4</f>
        <v>44.93333333333334</v>
      </c>
      <c r="F37" s="13" t="s">
        <v>17</v>
      </c>
      <c r="J37" s="14">
        <f>IF(F37="a",E37,0)</f>
        <v>0</v>
      </c>
      <c r="K37" s="14">
        <f>IF(F37="a",D37,0)</f>
        <v>0</v>
      </c>
      <c r="L37"/>
      <c r="M37" s="27"/>
      <c r="N37" s="27"/>
      <c r="O37" s="14">
        <f>IF(F37="b",E37,0)</f>
        <v>44.93333333333334</v>
      </c>
      <c r="P37" s="14">
        <f>IF(F37="b",D37,0)</f>
        <v>34</v>
      </c>
    </row>
    <row r="38" spans="4:16" ht="12.75" customHeight="1">
      <c r="D38" s="11">
        <f>1+D37</f>
        <v>35</v>
      </c>
      <c r="E38" s="12">
        <f>'35'!$I$4</f>
        <v>41.46666666666667</v>
      </c>
      <c r="F38" s="13" t="s">
        <v>11</v>
      </c>
      <c r="J38" s="14">
        <f>IF(F38="a",E38,0)</f>
        <v>41.46666666666667</v>
      </c>
      <c r="K38" s="14">
        <f>IF(F38="a",D38,0)</f>
        <v>35</v>
      </c>
      <c r="L38"/>
      <c r="M38" s="27"/>
      <c r="N38" s="27"/>
      <c r="O38" s="14">
        <f>IF(F38="b",E38,0)</f>
        <v>0</v>
      </c>
      <c r="P38" s="14">
        <f>IF(F38="b",D38,0)</f>
        <v>0</v>
      </c>
    </row>
    <row r="39" spans="4:16" ht="12.75" customHeight="1">
      <c r="D39" s="11">
        <f>1+D38</f>
        <v>36</v>
      </c>
      <c r="E39" s="12">
        <f>'36'!$I$4</f>
        <v>50.93333333333334</v>
      </c>
      <c r="F39" s="13" t="s">
        <v>11</v>
      </c>
      <c r="J39" s="14">
        <f>IF(F39="a",E39,0)</f>
        <v>50.93333333333334</v>
      </c>
      <c r="K39" s="14">
        <f>IF(F39="a",D39,0)</f>
        <v>36</v>
      </c>
      <c r="L39"/>
      <c r="M39" s="27"/>
      <c r="N39" s="27"/>
      <c r="O39" s="14">
        <f>IF(F39="b",E39,0)</f>
        <v>0</v>
      </c>
      <c r="P39" s="14">
        <f>IF(F39="b",D39,0)</f>
        <v>0</v>
      </c>
    </row>
    <row r="40" spans="4:16" ht="12.75" customHeight="1">
      <c r="D40" s="11">
        <f>1+D39</f>
        <v>37</v>
      </c>
      <c r="E40" s="12">
        <f>'37'!$I$4</f>
        <v>53.56666666666666</v>
      </c>
      <c r="F40" s="13" t="s">
        <v>17</v>
      </c>
      <c r="J40" s="14">
        <f>IF(F40="a",E40,0)</f>
        <v>0</v>
      </c>
      <c r="K40" s="14">
        <f>IF(F40="a",D40,0)</f>
        <v>0</v>
      </c>
      <c r="L40"/>
      <c r="M40" s="27"/>
      <c r="N40" s="27"/>
      <c r="O40" s="14">
        <f>IF(F40="b",E40,0)</f>
        <v>53.56666666666666</v>
      </c>
      <c r="P40" s="14">
        <f>IF(F40="b",D40,0)</f>
        <v>37</v>
      </c>
    </row>
    <row r="41" spans="4:16" ht="12.75" customHeight="1">
      <c r="D41" s="11">
        <f>1+D40</f>
        <v>38</v>
      </c>
      <c r="E41" s="12">
        <f>'38'!$I$4</f>
        <v>53.666666666666664</v>
      </c>
      <c r="F41" s="13" t="s">
        <v>17</v>
      </c>
      <c r="J41" s="14">
        <f>IF(F41="a",E41,0)</f>
        <v>0</v>
      </c>
      <c r="K41" s="14">
        <f>IF(F41="a",D41,0)</f>
        <v>0</v>
      </c>
      <c r="L41"/>
      <c r="M41" s="27"/>
      <c r="N41" s="27"/>
      <c r="O41" s="14">
        <f>IF(F41="b",E41,0)</f>
        <v>53.666666666666664</v>
      </c>
      <c r="P41" s="14">
        <f>IF(F41="b",D41,0)</f>
        <v>38</v>
      </c>
    </row>
    <row r="42" spans="4:16" ht="12.75" customHeight="1">
      <c r="D42" s="11">
        <f>1+D41</f>
        <v>39</v>
      </c>
      <c r="E42" s="12">
        <f>'39'!$I$4</f>
        <v>48.06666666666666</v>
      </c>
      <c r="F42" s="13" t="s">
        <v>17</v>
      </c>
      <c r="J42" s="14">
        <f>IF(F42="a",E42,0)</f>
        <v>0</v>
      </c>
      <c r="K42" s="14">
        <f>IF(F42="a",D42,0)</f>
        <v>0</v>
      </c>
      <c r="L42"/>
      <c r="M42" s="27"/>
      <c r="N42" s="27"/>
      <c r="O42" s="14">
        <f>IF(F42="b",E42,0)</f>
        <v>48.06666666666666</v>
      </c>
      <c r="P42" s="14">
        <f>IF(F42="b",D42,0)</f>
        <v>39</v>
      </c>
    </row>
    <row r="43" spans="4:16" ht="12.75" customHeight="1">
      <c r="D43" s="11">
        <f>1+D42</f>
        <v>40</v>
      </c>
      <c r="E43" s="12">
        <f>'40'!$I$4</f>
        <v>45.96666666666667</v>
      </c>
      <c r="F43" s="13" t="s">
        <v>11</v>
      </c>
      <c r="J43" s="14">
        <f>IF(F43="a",E43,0)</f>
        <v>45.96666666666667</v>
      </c>
      <c r="K43" s="14">
        <f>IF(F43="a",D43,0)</f>
        <v>40</v>
      </c>
      <c r="L43"/>
      <c r="M43" s="27"/>
      <c r="N43" s="27"/>
      <c r="O43" s="14">
        <f>IF(F43="b",E43,0)</f>
        <v>0</v>
      </c>
      <c r="P43" s="14">
        <f>IF(F43="b",D43,0)</f>
        <v>0</v>
      </c>
    </row>
    <row r="44" spans="4:16" ht="12.75" customHeight="1">
      <c r="D44" s="11">
        <f>1+D43</f>
        <v>41</v>
      </c>
      <c r="E44" s="12">
        <f>'41'!$I$4</f>
        <v>52.26666666666667</v>
      </c>
      <c r="F44" s="13" t="s">
        <v>17</v>
      </c>
      <c r="J44" s="14">
        <f>IF(F44="a",E44,0)</f>
        <v>0</v>
      </c>
      <c r="K44" s="14">
        <f>IF(F44="a",D44,0)</f>
        <v>0</v>
      </c>
      <c r="L44"/>
      <c r="M44" s="27"/>
      <c r="N44" s="27"/>
      <c r="O44" s="14">
        <f>IF(F44="b",E44,0)</f>
        <v>52.26666666666667</v>
      </c>
      <c r="P44" s="14">
        <f>IF(F44="b",D44,0)</f>
        <v>41</v>
      </c>
    </row>
    <row r="45" spans="4:16" ht="12.75" customHeight="1">
      <c r="D45" s="11">
        <f>1+D44</f>
        <v>42</v>
      </c>
      <c r="E45" s="12">
        <f>'42'!$I$4</f>
        <v>0</v>
      </c>
      <c r="F45" s="13"/>
      <c r="J45" s="14">
        <f>IF(F45="a",E45,0)</f>
        <v>0</v>
      </c>
      <c r="K45" s="14">
        <f>IF(F45="a",D45,0)</f>
        <v>0</v>
      </c>
      <c r="L45"/>
      <c r="M45" s="27"/>
      <c r="N45" s="27"/>
      <c r="O45" s="14">
        <f>IF(F45="b",E45,0)</f>
        <v>0</v>
      </c>
      <c r="P45" s="14">
        <f>IF(F45="b",D45,0)</f>
        <v>0</v>
      </c>
    </row>
    <row r="46" spans="4:16" ht="12.75" customHeight="1">
      <c r="D46" s="28">
        <f>1+D45</f>
        <v>43</v>
      </c>
      <c r="E46" s="12">
        <f>'43'!$I$4</f>
        <v>66.56666666666666</v>
      </c>
      <c r="F46" s="29" t="s">
        <v>11</v>
      </c>
      <c r="J46" s="14">
        <f>IF(F46="a",E46,0)</f>
        <v>66.56666666666666</v>
      </c>
      <c r="K46" s="14">
        <f>IF(F46="a",D46,0)</f>
        <v>43</v>
      </c>
      <c r="L46"/>
      <c r="M46" s="27"/>
      <c r="N46" s="27"/>
      <c r="O46" s="14">
        <f>IF(F46="b",E46,0)</f>
        <v>0</v>
      </c>
      <c r="P46" s="14">
        <f>IF(F46="b",D46,0)</f>
        <v>0</v>
      </c>
    </row>
    <row r="47" spans="2:16" ht="12.75" customHeight="1">
      <c r="B47" s="30"/>
      <c r="C47" s="30"/>
      <c r="D47" s="28">
        <f>1+D46</f>
        <v>44</v>
      </c>
      <c r="E47" s="12">
        <f>'44'!$I$4</f>
        <v>17.466666666666665</v>
      </c>
      <c r="F47" s="29" t="s">
        <v>17</v>
      </c>
      <c r="G47" s="30"/>
      <c r="J47" s="14">
        <f>IF(F47="a",E47,0)</f>
        <v>0</v>
      </c>
      <c r="K47" s="14">
        <f>IF(F47="a",D47,0)</f>
        <v>0</v>
      </c>
      <c r="L47"/>
      <c r="M47" s="27"/>
      <c r="N47" s="27"/>
      <c r="O47" s="14">
        <f>IF(F47="b",E47,0)</f>
        <v>17.466666666666665</v>
      </c>
      <c r="P47" s="14">
        <f>IF(F47="b",D47,0)</f>
        <v>44</v>
      </c>
    </row>
    <row r="48" spans="2:16" ht="12.75" customHeight="1">
      <c r="B48" s="30"/>
      <c r="C48" s="30"/>
      <c r="D48" s="28">
        <f>1+D47</f>
        <v>45</v>
      </c>
      <c r="E48" s="12">
        <f>'45'!$I$4</f>
        <v>57.366666666666674</v>
      </c>
      <c r="F48" s="29" t="s">
        <v>11</v>
      </c>
      <c r="G48" s="30"/>
      <c r="J48" s="14">
        <f>IF(F48="a",E48,0)</f>
        <v>57.366666666666674</v>
      </c>
      <c r="K48" s="14">
        <f>IF(F48="a",D48,0)</f>
        <v>45</v>
      </c>
      <c r="L48"/>
      <c r="M48" s="27"/>
      <c r="N48" s="27"/>
      <c r="O48" s="14">
        <f>IF(F48="b",E48,0)</f>
        <v>0</v>
      </c>
      <c r="P48" s="14">
        <f>IF(F48="b",D48,0)</f>
        <v>0</v>
      </c>
    </row>
    <row r="49" spans="2:16" ht="12.75" customHeight="1">
      <c r="B49" s="30"/>
      <c r="C49" s="30"/>
      <c r="D49" s="28">
        <f>1+D48</f>
        <v>46</v>
      </c>
      <c r="E49" s="12">
        <f>'46'!$I$4</f>
        <v>0</v>
      </c>
      <c r="F49" s="29"/>
      <c r="G49" s="30"/>
      <c r="J49" s="14">
        <f>IF(F49="a",E49,0)</f>
        <v>0</v>
      </c>
      <c r="K49" s="14">
        <f>IF(F49="a",D49,0)</f>
        <v>0</v>
      </c>
      <c r="L49"/>
      <c r="M49" s="27"/>
      <c r="N49" s="27"/>
      <c r="O49" s="14">
        <f>IF(F49="b",E49,0)</f>
        <v>0</v>
      </c>
      <c r="P49" s="14">
        <f>IF(F49="b",D49,0)</f>
        <v>0</v>
      </c>
    </row>
    <row r="50" spans="2:16" ht="12.75" customHeight="1">
      <c r="B50" s="30"/>
      <c r="C50" s="30"/>
      <c r="D50" s="28">
        <f>1+D49</f>
        <v>47</v>
      </c>
      <c r="E50" s="12">
        <f>'47'!$I$4</f>
        <v>0</v>
      </c>
      <c r="F50" s="29"/>
      <c r="G50" s="30"/>
      <c r="J50" s="14">
        <f>IF(F50="a",E50,0)</f>
        <v>0</v>
      </c>
      <c r="K50" s="14">
        <f>IF(F50="a",D50,0)</f>
        <v>0</v>
      </c>
      <c r="L50"/>
      <c r="M50" s="27"/>
      <c r="N50" s="27"/>
      <c r="O50" s="14">
        <f>IF(F50="b",E50,0)</f>
        <v>0</v>
      </c>
      <c r="P50" s="14">
        <f>IF(F50="b",D50,0)</f>
        <v>0</v>
      </c>
    </row>
    <row r="51" spans="2:16" ht="12.75" customHeight="1">
      <c r="B51" s="30"/>
      <c r="C51" s="30"/>
      <c r="D51" s="28">
        <f>1+D50</f>
        <v>48</v>
      </c>
      <c r="E51" s="12">
        <f>'48'!$I$4</f>
        <v>0</v>
      </c>
      <c r="F51" s="29"/>
      <c r="G51" s="30"/>
      <c r="J51" s="14">
        <f>IF(F51="a",E51,0)</f>
        <v>0</v>
      </c>
      <c r="K51" s="14">
        <f>IF(F51="a",D51,0)</f>
        <v>0</v>
      </c>
      <c r="L51"/>
      <c r="M51" s="27"/>
      <c r="N51" s="27"/>
      <c r="O51" s="14">
        <f>IF(F51="b",E51,0)</f>
        <v>0</v>
      </c>
      <c r="P51" s="14">
        <f>IF(F51="b",D51,0)</f>
        <v>0</v>
      </c>
    </row>
    <row r="52" spans="2:16" ht="12.75" customHeight="1">
      <c r="B52" s="30"/>
      <c r="C52" s="30"/>
      <c r="D52" s="28">
        <f>1+D51</f>
        <v>49</v>
      </c>
      <c r="E52" s="12">
        <f>'49'!$I$4</f>
        <v>0</v>
      </c>
      <c r="F52" s="29"/>
      <c r="G52" s="30"/>
      <c r="J52" s="14">
        <f>IF(F52="a",E52,0)</f>
        <v>0</v>
      </c>
      <c r="K52" s="14">
        <f>IF(F52="a",D52,0)</f>
        <v>0</v>
      </c>
      <c r="L52" s="27"/>
      <c r="M52" s="27"/>
      <c r="N52" s="27"/>
      <c r="O52" s="14">
        <f>IF(F52="b",E52,0)</f>
        <v>0</v>
      </c>
      <c r="P52" s="14">
        <f>IF(F52="b",D52,0)</f>
        <v>0</v>
      </c>
    </row>
    <row r="53" spans="2:16" ht="12.75" customHeight="1">
      <c r="B53" s="30"/>
      <c r="C53" s="30"/>
      <c r="D53" s="31">
        <f>1+D52</f>
        <v>50</v>
      </c>
      <c r="E53" s="32">
        <f>'50'!$I$4</f>
        <v>0</v>
      </c>
      <c r="F53" s="33"/>
      <c r="G53" s="30"/>
      <c r="J53" s="14">
        <f>IF(F53="a",E53,0)</f>
        <v>0</v>
      </c>
      <c r="K53" s="14">
        <f>IF(F53="a",D53,0)</f>
        <v>0</v>
      </c>
      <c r="L53" s="27"/>
      <c r="M53" s="27"/>
      <c r="N53" s="27"/>
      <c r="O53" s="14">
        <f>IF(F53="b",E53,0)</f>
        <v>0</v>
      </c>
      <c r="P53" s="14">
        <f>IF(F53="b",D53,0)</f>
        <v>0</v>
      </c>
    </row>
    <row r="54" spans="2:16" ht="12.75">
      <c r="B54" s="30"/>
      <c r="C54" s="30"/>
      <c r="D54" s="17"/>
      <c r="E54" s="34"/>
      <c r="F54" s="34"/>
      <c r="G54" s="30"/>
      <c r="L54" s="27"/>
      <c r="M54" s="27"/>
      <c r="N54" s="27"/>
      <c r="O54" s="27"/>
      <c r="P54" s="27"/>
    </row>
    <row r="55" spans="2:16" ht="12.75">
      <c r="B55" s="30"/>
      <c r="C55" s="30"/>
      <c r="D55" s="30"/>
      <c r="E55" s="30"/>
      <c r="F55" s="30"/>
      <c r="G55" s="30"/>
      <c r="L55" s="27"/>
      <c r="M55" s="27"/>
      <c r="N55" s="27"/>
      <c r="O55" s="27"/>
      <c r="P55" s="27"/>
    </row>
    <row r="56" spans="12:16" ht="12.75">
      <c r="L56" s="27"/>
      <c r="M56" s="27"/>
      <c r="N56" s="27"/>
      <c r="O56" s="27"/>
      <c r="P56" s="2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IF(passo1!F10="a",passo1!B5,passo1!B10)</f>
        <v>Kuaska</v>
      </c>
      <c r="C4" s="59"/>
      <c r="E4" s="60" t="s">
        <v>70</v>
      </c>
      <c r="F4" s="60"/>
      <c r="I4" s="61">
        <f>AVERAGE(F21,F43,F68)</f>
        <v>52.333333333333336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58.8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IF(passo1!F10="a",passo1!B6,passo1!B11)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IF(passo1!F10="a",passo1!B7,passo1!B12)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48.2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IF(passo1!F10="a",passo1!B10,passo1!B5)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IF(passo1!F10="a",passo1!B11,passo1!B6)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IF(passo1!F10="a",passo1!B12,passo1!B7)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IF(passo1!F11="a",passo1!B5,passo1!B10)</f>
        <v>Schigi</v>
      </c>
      <c r="C4" s="59"/>
      <c r="E4" s="60" t="s">
        <v>70</v>
      </c>
      <c r="F4" s="60"/>
      <c r="I4" s="61">
        <f>AVERAGE(F21,F43,F68)</f>
        <v>56.633333333333326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4</v>
      </c>
      <c r="D15" s="36"/>
      <c r="E15" s="75"/>
      <c r="F15" s="42">
        <f>IF(C15&lt;=5,C15*1.5)</f>
        <v>6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52.900000000000006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IF(passo1!F11="a",passo1!B6,passo1!B11)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4</v>
      </c>
      <c r="D29" s="64"/>
      <c r="E29" s="65" t="s">
        <v>73</v>
      </c>
      <c r="F29" s="11">
        <f>IF(C29&lt;=5,C29*1.2)</f>
        <v>4.8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58.199999999999996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IF(passo1!F11="a",passo1!B7,passo1!B12)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4</v>
      </c>
      <c r="D57" s="38"/>
      <c r="E57" s="70" t="s">
        <v>77</v>
      </c>
      <c r="F57" s="14">
        <f>IF(C57&lt;=5,C57*3)</f>
        <v>12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58.8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IF(passo1!F11="a",passo1!B10,passo1!B5)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IF(passo1!F11="a",passo1!B11,passo1!B6)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IF(passo1!F11="a",passo1!B12,passo1!B7)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IF(passo1!F12="a",passo1!B5,passo1!B10)</f>
        <v>Schigi</v>
      </c>
      <c r="C4" s="59"/>
      <c r="E4" s="60" t="s">
        <v>70</v>
      </c>
      <c r="F4" s="60"/>
      <c r="I4" s="61">
        <f>AVERAGE(F21,F43,F68)</f>
        <v>62.46666666666666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4</v>
      </c>
      <c r="D10" s="38"/>
      <c r="E10" s="70" t="s">
        <v>77</v>
      </c>
      <c r="F10" s="14">
        <f>IF(C10&lt;=5,C10*3)</f>
        <v>12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4</v>
      </c>
      <c r="D14" s="36"/>
      <c r="E14" s="75"/>
      <c r="F14" s="42">
        <f>IF(C14&lt;=5,C14*1.5)</f>
        <v>6</v>
      </c>
    </row>
    <row r="15" spans="1:6" ht="12.75">
      <c r="A15" s="74"/>
      <c r="B15" s="42" t="s">
        <v>85</v>
      </c>
      <c r="C15" s="42">
        <v>4</v>
      </c>
      <c r="D15" s="36"/>
      <c r="E15" s="75"/>
      <c r="F15" s="42">
        <f>IF(C15&lt;=5,C15*1.5)</f>
        <v>6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67.19999999999999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IF(passo1!F12="a",passo1!B6,passo1!B11)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51.400000000000006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IF(passo1!F12="a",passo1!B7,passo1!B12)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4</v>
      </c>
      <c r="D55" s="64"/>
      <c r="E55" s="65"/>
      <c r="F55" s="11">
        <f>IF(C55&lt;=5,C55*1.2)</f>
        <v>4.8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4</v>
      </c>
      <c r="D57" s="38"/>
      <c r="E57" s="70" t="s">
        <v>77</v>
      </c>
      <c r="F57" s="14">
        <f>IF(C57&lt;=5,C57*3)</f>
        <v>12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4</v>
      </c>
      <c r="D61" s="36"/>
      <c r="E61" s="75"/>
      <c r="F61" s="42">
        <f>IF(C61&lt;=5,C61*1.5)</f>
        <v>6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4</v>
      </c>
      <c r="D63" s="36"/>
      <c r="E63" s="75"/>
      <c r="F63" s="42">
        <f>IF(C63&lt;=5,C63*1.5)</f>
        <v>6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68.8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IF(passo1!F12="a",passo1!B10,passo1!B5)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IF(passo1!F12="a",passo1!B11,passo1!B6)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IF(passo1!F12="a",passo1!B12,passo1!B7)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IF(passo1!F13="a",passo1!B5,passo1!B10)</f>
        <v>Schigi</v>
      </c>
      <c r="C4" s="59"/>
      <c r="E4" s="60" t="s">
        <v>70</v>
      </c>
      <c r="F4" s="60"/>
      <c r="I4" s="61">
        <f>AVERAGE(F21,F43,F68)</f>
        <v>59.1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>
        <f>IF(F90&gt;0,((SUM($F$21,$F$43,$F$68,$F$90,$F$112,$F$137)-$I$11)-$I$13)/4)</f>
        <v>62.650000000000006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>
        <f>IF(F90&gt;0,MIN($F$21,$F$43,$F$68,$F$90,$F$112,$F$137))</f>
        <v>52.7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>
        <f>IF(F90&gt;0,MAX($F$21,$F$43,$F$68,$F$90,$F$112,$F$137))</f>
        <v>75.8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58.8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IF(passo1!F13="a",passo1!B6,passo1!B11)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52.7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IF(passo1!F13="a",passo1!B7,passo1!B12)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4</v>
      </c>
      <c r="D55" s="64"/>
      <c r="E55" s="65"/>
      <c r="F55" s="11">
        <f>IF(C55&lt;=5,C55*1.2)</f>
        <v>4.8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4</v>
      </c>
      <c r="D61" s="36"/>
      <c r="E61" s="75"/>
      <c r="F61" s="42">
        <f>IF(C61&lt;=5,C61*1.5)</f>
        <v>6</v>
      </c>
    </row>
    <row r="62" spans="1:6" ht="12.75">
      <c r="A62" s="74"/>
      <c r="B62" s="42" t="s">
        <v>85</v>
      </c>
      <c r="C62" s="42">
        <v>3</v>
      </c>
      <c r="D62" s="36"/>
      <c r="E62" s="75"/>
      <c r="F62" s="42">
        <f>IF(C62&lt;=5,C62*1.5)</f>
        <v>4.5</v>
      </c>
    </row>
    <row r="63" spans="1:6" ht="12.75">
      <c r="A63" s="74"/>
      <c r="B63" s="42" t="s">
        <v>86</v>
      </c>
      <c r="C63" s="42">
        <v>4</v>
      </c>
      <c r="D63" s="36"/>
      <c r="E63" s="75"/>
      <c r="F63" s="42">
        <f>IF(C63&lt;=5,C63*1.5)</f>
        <v>6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65.8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IF(passo1!F13="a",passo1!B10,passo1!B5)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>
        <v>3</v>
      </c>
      <c r="D76" s="64"/>
      <c r="E76" s="65" t="s">
        <v>73</v>
      </c>
      <c r="F76" s="11">
        <f>IF(C76&lt;=5,C76*1.2)</f>
        <v>3.5999999999999996</v>
      </c>
    </row>
    <row r="77" spans="1:6" ht="12.75">
      <c r="A77" s="63"/>
      <c r="B77" s="11" t="s">
        <v>74</v>
      </c>
      <c r="C77" s="11">
        <v>4</v>
      </c>
      <c r="D77" s="64"/>
      <c r="E77" s="65"/>
      <c r="F77" s="11">
        <f>IF(C77&lt;=5,C77*1.2)</f>
        <v>4.8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>
        <v>3</v>
      </c>
      <c r="D79" s="38"/>
      <c r="E79" s="70" t="s">
        <v>77</v>
      </c>
      <c r="F79" s="14">
        <f>IF(C79&lt;=5,C79*3)</f>
        <v>9</v>
      </c>
    </row>
    <row r="80" spans="1:6" ht="12.75">
      <c r="A80" s="69"/>
      <c r="B80" s="14" t="s">
        <v>78</v>
      </c>
      <c r="C80" s="14">
        <v>4</v>
      </c>
      <c r="D80" s="1"/>
      <c r="E80" s="70"/>
      <c r="F80" s="14">
        <f>IF(C80&lt;=5,C80*3)</f>
        <v>12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>
        <v>4</v>
      </c>
      <c r="D82" s="36"/>
      <c r="E82" s="75" t="s">
        <v>82</v>
      </c>
      <c r="F82" s="42">
        <f>IF(C82&lt;=5,C82*1.5)</f>
        <v>6</v>
      </c>
    </row>
    <row r="83" spans="1:6" ht="12.75">
      <c r="A83" s="74"/>
      <c r="B83" s="42" t="s">
        <v>84</v>
      </c>
      <c r="C83" s="42">
        <v>4</v>
      </c>
      <c r="D83" s="36"/>
      <c r="E83" s="75"/>
      <c r="F83" s="42">
        <f>IF(C83&lt;=5,C83*1.5)</f>
        <v>6</v>
      </c>
    </row>
    <row r="84" spans="1:6" ht="12.75">
      <c r="A84" s="74"/>
      <c r="B84" s="42" t="s">
        <v>85</v>
      </c>
      <c r="C84" s="42">
        <v>4</v>
      </c>
      <c r="D84" s="36"/>
      <c r="E84" s="75"/>
      <c r="F84" s="42">
        <f>IF(C84&lt;=5,C84*1.5)</f>
        <v>6</v>
      </c>
    </row>
    <row r="85" spans="1:6" ht="12.75">
      <c r="A85" s="74"/>
      <c r="B85" s="42" t="s">
        <v>86</v>
      </c>
      <c r="C85" s="42">
        <v>4</v>
      </c>
      <c r="D85" s="36"/>
      <c r="E85" s="75"/>
      <c r="F85" s="42">
        <f>IF(C85&lt;=5,C85*1.5)</f>
        <v>6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>
        <v>4</v>
      </c>
      <c r="D87" s="78"/>
      <c r="E87" s="79" t="s">
        <v>89</v>
      </c>
      <c r="F87" s="77">
        <f>IF(C87&lt;=5,C87*2.8)</f>
        <v>11.2</v>
      </c>
    </row>
    <row r="88" spans="1:6" ht="12.75">
      <c r="A88" s="76"/>
      <c r="B88" s="77" t="s">
        <v>90</v>
      </c>
      <c r="C88" s="77">
        <v>4</v>
      </c>
      <c r="D88" s="78"/>
      <c r="E88" s="79"/>
      <c r="F88" s="77">
        <f>IF(C88&lt;=5,C88*2.8)</f>
        <v>11.2</v>
      </c>
    </row>
    <row r="90" spans="4:6" ht="17.25">
      <c r="D90" s="80"/>
      <c r="E90" s="81"/>
      <c r="F90" s="82">
        <f>SUM(F76:F88)</f>
        <v>75.8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IF(passo1!F13="a",passo1!B11,passo1!B6)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>
        <v>2</v>
      </c>
      <c r="D98" s="64"/>
      <c r="E98" s="65" t="s">
        <v>73</v>
      </c>
      <c r="F98" s="11">
        <f>IF(C98&lt;=5,C98*1.2)</f>
        <v>2.4</v>
      </c>
    </row>
    <row r="99" spans="1:6" ht="12.75">
      <c r="A99" s="63"/>
      <c r="B99" s="11" t="s">
        <v>74</v>
      </c>
      <c r="C99" s="11">
        <v>3</v>
      </c>
      <c r="D99" s="64"/>
      <c r="E99" s="65"/>
      <c r="F99" s="11">
        <f>IF(C99&lt;=5,C99*1.2)</f>
        <v>3.5999999999999996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>
        <v>3</v>
      </c>
      <c r="D101" s="38"/>
      <c r="E101" s="70" t="s">
        <v>77</v>
      </c>
      <c r="F101" s="14">
        <f>IF(C101&lt;=5,C101*3)</f>
        <v>9</v>
      </c>
    </row>
    <row r="102" spans="1:6" ht="12.75">
      <c r="A102" s="69"/>
      <c r="B102" s="14" t="s">
        <v>78</v>
      </c>
      <c r="C102" s="14">
        <v>3</v>
      </c>
      <c r="D102" s="38"/>
      <c r="E102" s="70"/>
      <c r="F102" s="14">
        <f>IF(C102&lt;=5,C102*3)</f>
        <v>9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>
        <v>3</v>
      </c>
      <c r="D104" s="36"/>
      <c r="E104" s="75" t="s">
        <v>82</v>
      </c>
      <c r="F104" s="42">
        <f>IF(C104&lt;=5,C104*1.5)</f>
        <v>4.5</v>
      </c>
    </row>
    <row r="105" spans="1:6" ht="12.75">
      <c r="A105" s="74"/>
      <c r="B105" s="42" t="s">
        <v>84</v>
      </c>
      <c r="C105" s="42">
        <v>3</v>
      </c>
      <c r="D105" s="36"/>
      <c r="E105" s="75"/>
      <c r="F105" s="42">
        <f>IF(C105&lt;=5,C105*1.5)</f>
        <v>4.5</v>
      </c>
    </row>
    <row r="106" spans="1:6" ht="12.75">
      <c r="A106" s="74"/>
      <c r="B106" s="42" t="s">
        <v>85</v>
      </c>
      <c r="C106" s="42">
        <v>3</v>
      </c>
      <c r="D106" s="36"/>
      <c r="E106" s="75"/>
      <c r="F106" s="42">
        <f>IF(C106&lt;=5,C106*1.5)</f>
        <v>4.5</v>
      </c>
    </row>
    <row r="107" spans="1:6" ht="12.75">
      <c r="A107" s="74"/>
      <c r="B107" s="42" t="s">
        <v>86</v>
      </c>
      <c r="C107" s="42">
        <v>3</v>
      </c>
      <c r="D107" s="36"/>
      <c r="E107" s="75"/>
      <c r="F107" s="42">
        <f>IF(C107&lt;=5,C107*1.5)</f>
        <v>4.5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>
        <v>2</v>
      </c>
      <c r="D109" s="78"/>
      <c r="E109" s="79" t="s">
        <v>89</v>
      </c>
      <c r="F109" s="77">
        <f>IF(C109&lt;=5,C109*2.8)</f>
        <v>5.6</v>
      </c>
    </row>
    <row r="110" spans="1:6" ht="12.75">
      <c r="A110" s="76"/>
      <c r="B110" s="77" t="s">
        <v>90</v>
      </c>
      <c r="C110" s="77">
        <v>3</v>
      </c>
      <c r="D110" s="78"/>
      <c r="E110" s="79"/>
      <c r="F110" s="77">
        <f>IF(C110&lt;=5,C110*2.8)</f>
        <v>8.399999999999999</v>
      </c>
    </row>
    <row r="112" spans="4:6" ht="17.25">
      <c r="D112" s="80"/>
      <c r="E112" s="81"/>
      <c r="F112" s="82">
        <f>SUM(F98:F110)</f>
        <v>56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IF(passo1!F13="a",passo1!B12,passo1!B7)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>
        <v>3</v>
      </c>
      <c r="D123" s="64"/>
      <c r="E123" s="65" t="s">
        <v>73</v>
      </c>
      <c r="F123" s="11">
        <f>IF(C123&lt;=5,C123*1.2)</f>
        <v>3.5999999999999996</v>
      </c>
    </row>
    <row r="124" spans="1:6" ht="12.75">
      <c r="A124" s="63"/>
      <c r="B124" s="11" t="s">
        <v>74</v>
      </c>
      <c r="C124" s="11">
        <v>4</v>
      </c>
      <c r="D124" s="64"/>
      <c r="E124" s="65"/>
      <c r="F124" s="11">
        <f>IF(C124&lt;=5,C124*1.2)</f>
        <v>4.8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>
        <v>4</v>
      </c>
      <c r="D126" s="38"/>
      <c r="E126" s="70" t="s">
        <v>77</v>
      </c>
      <c r="F126" s="14">
        <f>IF(C126&lt;=5,C126*3)</f>
        <v>12</v>
      </c>
    </row>
    <row r="127" spans="1:6" ht="12.75">
      <c r="A127" s="69"/>
      <c r="B127" s="14" t="s">
        <v>78</v>
      </c>
      <c r="C127" s="14">
        <v>3</v>
      </c>
      <c r="D127" s="38"/>
      <c r="E127" s="70"/>
      <c r="F127" s="14">
        <f>IF(C127&lt;=5,C127*3)</f>
        <v>9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>
        <v>4</v>
      </c>
      <c r="D129" s="36"/>
      <c r="E129" s="75" t="s">
        <v>82</v>
      </c>
      <c r="F129" s="42">
        <f>IF(C129&lt;=5,C129*1.5)</f>
        <v>6</v>
      </c>
    </row>
    <row r="130" spans="1:6" ht="12.75">
      <c r="A130" s="74"/>
      <c r="B130" s="42" t="s">
        <v>84</v>
      </c>
      <c r="C130" s="42">
        <v>3</v>
      </c>
      <c r="D130" s="36"/>
      <c r="E130" s="75"/>
      <c r="F130" s="42">
        <f>IF(C130&lt;=5,C130*1.5)</f>
        <v>4.5</v>
      </c>
    </row>
    <row r="131" spans="1:6" ht="12.75">
      <c r="A131" s="74"/>
      <c r="B131" s="42" t="s">
        <v>85</v>
      </c>
      <c r="C131" s="42">
        <v>3</v>
      </c>
      <c r="D131" s="36"/>
      <c r="E131" s="75"/>
      <c r="F131" s="42">
        <f>IF(C131&lt;=5,C131*1.5)</f>
        <v>4.5</v>
      </c>
    </row>
    <row r="132" spans="1:6" ht="12.75">
      <c r="A132" s="74"/>
      <c r="B132" s="42" t="s">
        <v>86</v>
      </c>
      <c r="C132" s="42">
        <v>4</v>
      </c>
      <c r="D132" s="36"/>
      <c r="E132" s="75"/>
      <c r="F132" s="42">
        <f>IF(C132&lt;=5,C132*1.5)</f>
        <v>6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>
        <v>4</v>
      </c>
      <c r="D134" s="78"/>
      <c r="E134" s="79" t="s">
        <v>89</v>
      </c>
      <c r="F134" s="77">
        <f>IF(C134&lt;=5,C134*2.8)</f>
        <v>11.2</v>
      </c>
    </row>
    <row r="135" spans="1:6" ht="12.75">
      <c r="A135" s="76"/>
      <c r="B135" s="77" t="s">
        <v>90</v>
      </c>
      <c r="C135" s="77">
        <v>3</v>
      </c>
      <c r="D135" s="78"/>
      <c r="E135" s="79"/>
      <c r="F135" s="77">
        <f>IF(C135&lt;=5,C135*2.8)</f>
        <v>8.399999999999999</v>
      </c>
    </row>
    <row r="137" spans="4:6" ht="17.25">
      <c r="D137" s="80"/>
      <c r="E137" s="81"/>
      <c r="F137" s="82">
        <f>SUM(F123:F135)</f>
        <v>70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IF(passo1!F14="a",passo1!B5,passo1!B10)</f>
        <v>Kuaska</v>
      </c>
      <c r="C4" s="59"/>
      <c r="E4" s="60" t="s">
        <v>70</v>
      </c>
      <c r="F4" s="60"/>
      <c r="I4" s="61">
        <f>AVERAGE(F21,F43,F68)</f>
        <v>54.26666666666667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4</v>
      </c>
      <c r="D13" s="36"/>
      <c r="E13" s="75" t="s">
        <v>82</v>
      </c>
      <c r="F13" s="42">
        <f>IF(C13&lt;=5,C13*1.5)</f>
        <v>6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4</v>
      </c>
      <c r="D16" s="36"/>
      <c r="E16" s="75"/>
      <c r="F16" s="42">
        <f>IF(C16&lt;=5,C16*1.5)</f>
        <v>6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63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IF(passo1!F14="a",passo1!B6,passo1!B11)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55.5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IF(passo1!F14="a",passo1!B7,passo1!B12)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1</v>
      </c>
      <c r="D58" s="38"/>
      <c r="E58" s="70"/>
      <c r="F58" s="14">
        <f>IF(C58&lt;=5,C58*3)</f>
        <v>3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44.3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IF(passo1!F14="a",passo1!B10,passo1!B5)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IF(passo1!F14="a",passo1!B11,passo1!B6)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IF(passo1!F14="a",passo1!B12,passo1!B7)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IF(passo1!F15="a",passo1!B5,passo1!B10)</f>
        <v>Kuaska</v>
      </c>
      <c r="C4" s="59"/>
      <c r="E4" s="60" t="s">
        <v>70</v>
      </c>
      <c r="F4" s="60"/>
      <c r="I4" s="61">
        <f>AVERAGE(F21,F43,F68)</f>
        <v>44.300000000000004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2</v>
      </c>
      <c r="D10" s="38"/>
      <c r="E10" s="70" t="s">
        <v>77</v>
      </c>
      <c r="F10" s="14">
        <f>IF(C10&lt;=5,C10*3)</f>
        <v>6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42.400000000000006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IF(passo1!F15="a",passo1!B6,passo1!B11)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1</v>
      </c>
      <c r="D30" s="64"/>
      <c r="E30" s="65"/>
      <c r="F30" s="11">
        <f>IF(C30&lt;=5,C30*1.2)</f>
        <v>1.2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IF(passo1!F15="a",passo1!B7,passo1!B12)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1</v>
      </c>
      <c r="D55" s="64"/>
      <c r="E55" s="65"/>
      <c r="F55" s="11">
        <f>IF(C55&lt;=5,C55*1.2)</f>
        <v>1.2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44.5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IF(passo1!F15="a",passo1!B10,passo1!B5)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IF(passo1!F15="a",passo1!B11,passo1!B6)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IF(passo1!F15="a",passo1!B12,passo1!B7)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IF(passo1!F16="a",passo1!B5,passo1!B10)</f>
        <v>Kuaska</v>
      </c>
      <c r="C4" s="59"/>
      <c r="E4" s="60" t="s">
        <v>70</v>
      </c>
      <c r="F4" s="60"/>
      <c r="I4" s="61">
        <f>AVERAGE(F21,F43,F68)</f>
        <v>55.63333333333333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>
        <f>IF(F90&gt;0,((SUM($F$21,$F$43,$F$68,$F$90,$F$112,$F$137)-$I$11)-$I$13)/4)</f>
        <v>59.699999999999996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>
        <f>IF(F90&gt;0,MIN($F$21,$F$43,$F$68,$F$90,$F$112,$F$137))</f>
        <v>52.7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>
        <f>IF(F90&gt;0,MAX($F$21,$F$43,$F$68,$F$90,$F$112,$F$137))</f>
        <v>76.1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IF(passo1!F16="a",passo1!B6,passo1!B11)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52.7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IF(passo1!F16="a",passo1!B7,passo1!B12)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54.2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IF(passo1!F16="a",passo1!B10,passo1!B5)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>
        <v>2</v>
      </c>
      <c r="D76" s="64"/>
      <c r="E76" s="65" t="s">
        <v>73</v>
      </c>
      <c r="F76" s="11">
        <f>IF(C76&lt;=5,C76*1.2)</f>
        <v>2.4</v>
      </c>
    </row>
    <row r="77" spans="1:6" ht="12.75">
      <c r="A77" s="63"/>
      <c r="B77" s="11" t="s">
        <v>74</v>
      </c>
      <c r="C77" s="11">
        <v>3</v>
      </c>
      <c r="D77" s="64"/>
      <c r="E77" s="65"/>
      <c r="F77" s="11">
        <f>IF(C77&lt;=5,C77*1.2)</f>
        <v>3.5999999999999996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>
        <v>3</v>
      </c>
      <c r="D79" s="38"/>
      <c r="E79" s="70" t="s">
        <v>77</v>
      </c>
      <c r="F79" s="14">
        <f>IF(C79&lt;=5,C79*3)</f>
        <v>9</v>
      </c>
    </row>
    <row r="80" spans="1:6" ht="12.75">
      <c r="A80" s="69"/>
      <c r="B80" s="14" t="s">
        <v>78</v>
      </c>
      <c r="C80" s="14">
        <v>4</v>
      </c>
      <c r="D80" s="1"/>
      <c r="E80" s="70"/>
      <c r="F80" s="14">
        <f>IF(C80&lt;=5,C80*3)</f>
        <v>12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>
        <v>3</v>
      </c>
      <c r="D82" s="36"/>
      <c r="E82" s="75" t="s">
        <v>82</v>
      </c>
      <c r="F82" s="42">
        <f>IF(C82&lt;=5,C82*1.5)</f>
        <v>4.5</v>
      </c>
    </row>
    <row r="83" spans="1:6" ht="12.75">
      <c r="A83" s="74"/>
      <c r="B83" s="42" t="s">
        <v>84</v>
      </c>
      <c r="C83" s="42">
        <v>3</v>
      </c>
      <c r="D83" s="36"/>
      <c r="E83" s="75"/>
      <c r="F83" s="42">
        <f>IF(C83&lt;=5,C83*1.5)</f>
        <v>4.5</v>
      </c>
    </row>
    <row r="84" spans="1:6" ht="12.75">
      <c r="A84" s="74"/>
      <c r="B84" s="42" t="s">
        <v>85</v>
      </c>
      <c r="C84" s="42">
        <v>3</v>
      </c>
      <c r="D84" s="36"/>
      <c r="E84" s="75"/>
      <c r="F84" s="42">
        <f>IF(C84&lt;=5,C84*1.5)</f>
        <v>4.5</v>
      </c>
    </row>
    <row r="85" spans="1:6" ht="12.75">
      <c r="A85" s="74"/>
      <c r="B85" s="42" t="s">
        <v>86</v>
      </c>
      <c r="C85" s="42">
        <v>3</v>
      </c>
      <c r="D85" s="36"/>
      <c r="E85" s="75"/>
      <c r="F85" s="42">
        <f>IF(C85&lt;=5,C85*1.5)</f>
        <v>4.5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>
        <v>3</v>
      </c>
      <c r="D87" s="78"/>
      <c r="E87" s="79" t="s">
        <v>89</v>
      </c>
      <c r="F87" s="77">
        <f>IF(C87&lt;=5,C87*2.8)</f>
        <v>8.399999999999999</v>
      </c>
    </row>
    <row r="88" spans="1:6" ht="12.75">
      <c r="A88" s="76"/>
      <c r="B88" s="77" t="s">
        <v>90</v>
      </c>
      <c r="C88" s="77">
        <v>3</v>
      </c>
      <c r="D88" s="78"/>
      <c r="E88" s="79"/>
      <c r="F88" s="77">
        <f>IF(C88&lt;=5,C88*2.8)</f>
        <v>8.399999999999999</v>
      </c>
    </row>
    <row r="90" spans="4:6" ht="17.25">
      <c r="D90" s="80"/>
      <c r="E90" s="81"/>
      <c r="F90" s="82">
        <f>SUM(F76:F88)</f>
        <v>61.8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IF(passo1!F16="a",passo1!B11,passo1!B6)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>
        <v>3</v>
      </c>
      <c r="D98" s="64"/>
      <c r="E98" s="65" t="s">
        <v>73</v>
      </c>
      <c r="F98" s="11">
        <f>IF(C98&lt;=5,C98*1.2)</f>
        <v>3.5999999999999996</v>
      </c>
    </row>
    <row r="99" spans="1:6" ht="12.75">
      <c r="A99" s="63"/>
      <c r="B99" s="11" t="s">
        <v>74</v>
      </c>
      <c r="C99" s="11">
        <v>3</v>
      </c>
      <c r="D99" s="64"/>
      <c r="E99" s="65"/>
      <c r="F99" s="11">
        <f>IF(C99&lt;=5,C99*1.2)</f>
        <v>3.5999999999999996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>
        <v>4</v>
      </c>
      <c r="D101" s="38"/>
      <c r="E101" s="70" t="s">
        <v>77</v>
      </c>
      <c r="F101" s="14">
        <f>IF(C101&lt;=5,C101*3)</f>
        <v>12</v>
      </c>
    </row>
    <row r="102" spans="1:6" ht="12.75">
      <c r="A102" s="69"/>
      <c r="B102" s="14" t="s">
        <v>78</v>
      </c>
      <c r="C102" s="14">
        <v>4</v>
      </c>
      <c r="D102" s="38"/>
      <c r="E102" s="70"/>
      <c r="F102" s="14">
        <f>IF(C102&lt;=5,C102*3)</f>
        <v>12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>
        <v>4</v>
      </c>
      <c r="D104" s="36"/>
      <c r="E104" s="75" t="s">
        <v>82</v>
      </c>
      <c r="F104" s="42">
        <f>IF(C104&lt;=5,C104*1.5)</f>
        <v>6</v>
      </c>
    </row>
    <row r="105" spans="1:6" ht="12.75">
      <c r="A105" s="74"/>
      <c r="B105" s="42" t="s">
        <v>84</v>
      </c>
      <c r="C105" s="42">
        <v>3</v>
      </c>
      <c r="D105" s="36"/>
      <c r="E105" s="75"/>
      <c r="F105" s="42">
        <f>IF(C105&lt;=5,C105*1.5)</f>
        <v>4.5</v>
      </c>
    </row>
    <row r="106" spans="1:6" ht="12.75">
      <c r="A106" s="74"/>
      <c r="B106" s="42" t="s">
        <v>85</v>
      </c>
      <c r="C106" s="42">
        <v>4</v>
      </c>
      <c r="D106" s="36"/>
      <c r="E106" s="75"/>
      <c r="F106" s="42">
        <f>IF(C106&lt;=5,C106*1.5)</f>
        <v>6</v>
      </c>
    </row>
    <row r="107" spans="1:6" ht="12.75">
      <c r="A107" s="74"/>
      <c r="B107" s="42" t="s">
        <v>86</v>
      </c>
      <c r="C107" s="42">
        <v>4</v>
      </c>
      <c r="D107" s="36"/>
      <c r="E107" s="75"/>
      <c r="F107" s="42">
        <f>IF(C107&lt;=5,C107*1.5)</f>
        <v>6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>
        <v>4</v>
      </c>
      <c r="D109" s="78"/>
      <c r="E109" s="79" t="s">
        <v>89</v>
      </c>
      <c r="F109" s="77">
        <f>IF(C109&lt;=5,C109*2.8)</f>
        <v>11.2</v>
      </c>
    </row>
    <row r="110" spans="1:6" ht="12.75">
      <c r="A110" s="76"/>
      <c r="B110" s="77" t="s">
        <v>90</v>
      </c>
      <c r="C110" s="77">
        <v>4</v>
      </c>
      <c r="D110" s="78"/>
      <c r="E110" s="79"/>
      <c r="F110" s="77">
        <f>IF(C110&lt;=5,C110*2.8)</f>
        <v>11.2</v>
      </c>
    </row>
    <row r="112" spans="4:6" ht="17.25">
      <c r="D112" s="80"/>
      <c r="E112" s="81"/>
      <c r="F112" s="82">
        <f>SUM(F98:F110)</f>
        <v>76.1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IF(passo1!F16="a",passo1!B12,passo1!B7)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>
        <v>3</v>
      </c>
      <c r="D123" s="64"/>
      <c r="E123" s="65" t="s">
        <v>73</v>
      </c>
      <c r="F123" s="11">
        <f>IF(C123&lt;=5,C123*1.2)</f>
        <v>3.5999999999999996</v>
      </c>
    </row>
    <row r="124" spans="1:6" ht="12.75">
      <c r="A124" s="63"/>
      <c r="B124" s="11" t="s">
        <v>74</v>
      </c>
      <c r="C124" s="11">
        <v>3</v>
      </c>
      <c r="D124" s="64"/>
      <c r="E124" s="65"/>
      <c r="F124" s="11">
        <f>IF(C124&lt;=5,C124*1.2)</f>
        <v>3.5999999999999996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>
        <v>3</v>
      </c>
      <c r="D126" s="38"/>
      <c r="E126" s="70" t="s">
        <v>77</v>
      </c>
      <c r="F126" s="14">
        <f>IF(C126&lt;=5,C126*3)</f>
        <v>9</v>
      </c>
    </row>
    <row r="127" spans="1:6" ht="12.75">
      <c r="A127" s="69"/>
      <c r="B127" s="14" t="s">
        <v>78</v>
      </c>
      <c r="C127" s="14">
        <v>2</v>
      </c>
      <c r="D127" s="38"/>
      <c r="E127" s="70"/>
      <c r="F127" s="14">
        <f>IF(C127&lt;=5,C127*3)</f>
        <v>6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>
        <v>4</v>
      </c>
      <c r="D129" s="36"/>
      <c r="E129" s="75" t="s">
        <v>82</v>
      </c>
      <c r="F129" s="42">
        <f>IF(C129&lt;=5,C129*1.5)</f>
        <v>6</v>
      </c>
    </row>
    <row r="130" spans="1:6" ht="12.75">
      <c r="A130" s="74"/>
      <c r="B130" s="42" t="s">
        <v>84</v>
      </c>
      <c r="C130" s="42">
        <v>3</v>
      </c>
      <c r="D130" s="36"/>
      <c r="E130" s="75"/>
      <c r="F130" s="42">
        <f>IF(C130&lt;=5,C130*1.5)</f>
        <v>4.5</v>
      </c>
    </row>
    <row r="131" spans="1:6" ht="12.75">
      <c r="A131" s="74"/>
      <c r="B131" s="42" t="s">
        <v>85</v>
      </c>
      <c r="C131" s="42">
        <v>3</v>
      </c>
      <c r="D131" s="36"/>
      <c r="E131" s="75"/>
      <c r="F131" s="42">
        <f>IF(C131&lt;=5,C131*1.5)</f>
        <v>4.5</v>
      </c>
    </row>
    <row r="132" spans="1:6" ht="12.75">
      <c r="A132" s="74"/>
      <c r="B132" s="42" t="s">
        <v>86</v>
      </c>
      <c r="C132" s="42">
        <v>4</v>
      </c>
      <c r="D132" s="36"/>
      <c r="E132" s="75"/>
      <c r="F132" s="42">
        <f>IF(C132&lt;=5,C132*1.5)</f>
        <v>6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>
        <v>4</v>
      </c>
      <c r="D134" s="78"/>
      <c r="E134" s="79" t="s">
        <v>89</v>
      </c>
      <c r="F134" s="77">
        <f>IF(C134&lt;=5,C134*2.8)</f>
        <v>11.2</v>
      </c>
    </row>
    <row r="135" spans="1:6" ht="12.75">
      <c r="A135" s="76"/>
      <c r="B135" s="77" t="s">
        <v>90</v>
      </c>
      <c r="C135" s="77">
        <v>3</v>
      </c>
      <c r="D135" s="78"/>
      <c r="E135" s="79"/>
      <c r="F135" s="77">
        <f>IF(C135&lt;=5,C135*2.8)</f>
        <v>8.399999999999999</v>
      </c>
    </row>
    <row r="137" spans="4:6" ht="17.25">
      <c r="D137" s="80"/>
      <c r="E137" s="81"/>
      <c r="F137" s="82">
        <f>SUM(F123:F135)</f>
        <v>62.8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IF(passo1!F17="a",passo1!B5,passo1!B10)</f>
        <v>Kuaska</v>
      </c>
      <c r="C4" s="59"/>
      <c r="E4" s="60" t="s">
        <v>70</v>
      </c>
      <c r="F4" s="60"/>
      <c r="I4" s="61">
        <f>AVERAGE(F21,F43,F68)</f>
        <v>28.33333333333334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2</v>
      </c>
      <c r="D10" s="38"/>
      <c r="E10" s="70" t="s">
        <v>77</v>
      </c>
      <c r="F10" s="14">
        <f>IF(C10&lt;=5,C10*3)</f>
        <v>6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44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IF(passo1!F17="a",passo1!B6,passo1!B11)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1</v>
      </c>
      <c r="D33" s="38"/>
      <c r="E33" s="70"/>
      <c r="F33" s="14">
        <f>IF(C33&lt;=5,C33*3)</f>
        <v>3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1</v>
      </c>
      <c r="D37" s="36"/>
      <c r="E37" s="75"/>
      <c r="F37" s="42">
        <f>IF(C37&lt;=5,C37*1.5)</f>
        <v>1.5</v>
      </c>
    </row>
    <row r="38" spans="1:6" ht="12.75">
      <c r="A38" s="74"/>
      <c r="B38" s="42" t="s">
        <v>86</v>
      </c>
      <c r="C38" s="42">
        <v>1</v>
      </c>
      <c r="D38" s="36"/>
      <c r="E38" s="75"/>
      <c r="F38" s="42">
        <f>IF(C38&lt;=5,C38*1.5)</f>
        <v>1.5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1</v>
      </c>
      <c r="D40" s="78"/>
      <c r="E40" s="79" t="s">
        <v>89</v>
      </c>
      <c r="F40" s="77">
        <f>IF(C40&lt;=5,C40*2.8)</f>
        <v>2.8</v>
      </c>
    </row>
    <row r="41" spans="1:6" ht="12.75">
      <c r="A41" s="76"/>
      <c r="B41" s="77" t="s">
        <v>90</v>
      </c>
      <c r="C41" s="77">
        <v>1</v>
      </c>
      <c r="D41" s="78"/>
      <c r="E41" s="79"/>
      <c r="F41" s="77">
        <f>IF(C41&lt;=5,C41*2.8)</f>
        <v>2.8</v>
      </c>
    </row>
    <row r="43" spans="4:6" ht="17.25">
      <c r="D43" s="80"/>
      <c r="E43" s="81"/>
      <c r="F43" s="82">
        <f>SUM(F29:F41)</f>
        <v>33.800000000000004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IF(passo1!F17="a",passo1!B7,passo1!B12)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7.199999999999999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IF(passo1!F17="a",passo1!B10,passo1!B5)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IF(passo1!F17="a",passo1!B11,passo1!B6)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IF(passo1!F17="a",passo1!B12,passo1!B7)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IF(passo1!F18="a",passo1!B5,passo1!B10)</f>
        <v>Kuaska</v>
      </c>
      <c r="C4" s="59"/>
      <c r="E4" s="60" t="s">
        <v>70</v>
      </c>
      <c r="F4" s="60"/>
      <c r="I4" s="61">
        <f>AVERAGE(F21,F43,F68)</f>
        <v>51.13333333333333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2</v>
      </c>
      <c r="D10" s="38"/>
      <c r="E10" s="70" t="s">
        <v>77</v>
      </c>
      <c r="F10" s="14">
        <f>IF(C10&lt;=5,C10*3)</f>
        <v>6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IF(passo1!F18="a",passo1!B6,passo1!B11)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54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IF(passo1!F18="a",passo1!B7,passo1!B12)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2</v>
      </c>
      <c r="D60" s="36"/>
      <c r="E60" s="75" t="s">
        <v>82</v>
      </c>
      <c r="F60" s="42">
        <f>IF(C60&lt;=5,C60*1.5)</f>
        <v>3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1</v>
      </c>
      <c r="D62" s="36"/>
      <c r="E62" s="75"/>
      <c r="F62" s="42">
        <f>IF(C62&lt;=5,C62*1.5)</f>
        <v>1.5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45.4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IF(passo1!F18="a",passo1!B10,passo1!B5)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IF(passo1!F18="a",passo1!B11,passo1!B6)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IF(passo1!F18="a",passo1!B12,passo1!B7)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IF(passo1!F19="a",passo1!B5,passo1!B10)</f>
        <v>Kuaska</v>
      </c>
      <c r="C4" s="59"/>
      <c r="E4" s="60" t="s">
        <v>70</v>
      </c>
      <c r="F4" s="60"/>
      <c r="I4" s="61">
        <f>AVERAGE(F21,F43,F68)</f>
        <v>46.166666666666664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52.8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IF(passo1!F19="a",passo1!B6,passo1!B11)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1</v>
      </c>
      <c r="D29" s="64"/>
      <c r="E29" s="65" t="s">
        <v>73</v>
      </c>
      <c r="F29" s="11">
        <f>IF(C29&lt;=5,C29*1.2)</f>
        <v>1.2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44.50000000000001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IF(passo1!F19="a",passo1!B7,passo1!B12)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1</v>
      </c>
      <c r="D58" s="38"/>
      <c r="E58" s="70"/>
      <c r="F58" s="14">
        <f>IF(C58&lt;=5,C58*3)</f>
        <v>3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41.2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IF(passo1!F19="a",passo1!B10,passo1!B5)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IF(passo1!F19="a",passo1!B11,passo1!B6)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IF(passo1!F19="a",passo1!B12,passo1!B7)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C8" sqref="C8"/>
    </sheetView>
  </sheetViews>
  <sheetFormatPr defaultColWidth="9.140625" defaultRowHeight="12.75"/>
  <cols>
    <col min="3" max="4" width="8.8515625" style="0" customWidth="1"/>
    <col min="5" max="5" width="3.28125" style="1" customWidth="1"/>
    <col min="6" max="7" width="9.00390625" style="1" customWidth="1"/>
    <col min="8" max="10" width="8.8515625" style="1" customWidth="1"/>
    <col min="11" max="11" width="5.140625" style="0" customWidth="1"/>
    <col min="20" max="20" width="16.7109375" style="0" customWidth="1"/>
  </cols>
  <sheetData>
    <row r="1" spans="1:20" ht="17.25">
      <c r="A1" s="2" t="s">
        <v>35</v>
      </c>
      <c r="B1" s="1"/>
      <c r="C1" s="1"/>
      <c r="D1" s="1"/>
      <c r="M1" s="35" t="s">
        <v>36</v>
      </c>
      <c r="N1" s="35"/>
      <c r="O1" s="36"/>
      <c r="P1" s="36"/>
      <c r="Q1" s="36"/>
      <c r="S1" s="37" t="s">
        <v>37</v>
      </c>
      <c r="T1" s="38"/>
    </row>
    <row r="2" spans="1:4" ht="12.75">
      <c r="A2" s="1"/>
      <c r="B2" s="1"/>
      <c r="C2" s="1"/>
      <c r="D2" s="1"/>
    </row>
    <row r="3" spans="1:16" ht="15">
      <c r="A3" s="7"/>
      <c r="B3" s="8"/>
      <c r="C3" s="9" t="s">
        <v>6</v>
      </c>
      <c r="D3" s="9" t="s">
        <v>5</v>
      </c>
      <c r="E3"/>
      <c r="F3" s="7"/>
      <c r="G3" s="8"/>
      <c r="H3" s="9" t="s">
        <v>6</v>
      </c>
      <c r="I3" s="9" t="s">
        <v>5</v>
      </c>
      <c r="J3"/>
      <c r="M3" s="36"/>
      <c r="N3" s="36"/>
      <c r="O3" s="39" t="s">
        <v>6</v>
      </c>
      <c r="P3" s="39" t="s">
        <v>5</v>
      </c>
    </row>
    <row r="4" spans="1:20" ht="15">
      <c r="A4" s="8" t="s">
        <v>38</v>
      </c>
      <c r="B4" s="7"/>
      <c r="C4" s="14">
        <f>passo1!K23</f>
        <v>20</v>
      </c>
      <c r="D4" s="14">
        <f>passo1!J23</f>
        <v>74.93333333333332</v>
      </c>
      <c r="E4"/>
      <c r="F4" s="8" t="s">
        <v>39</v>
      </c>
      <c r="G4" s="7"/>
      <c r="H4" s="14">
        <f>passo1!P33</f>
        <v>30</v>
      </c>
      <c r="I4" s="14">
        <f>passo1!O33</f>
        <v>57.199999999999996</v>
      </c>
      <c r="J4"/>
      <c r="M4" s="40" t="s">
        <v>7</v>
      </c>
      <c r="N4" s="36"/>
      <c r="O4" s="39">
        <f>C4</f>
        <v>20</v>
      </c>
      <c r="P4" s="39">
        <f>D4</f>
        <v>74.93333333333332</v>
      </c>
      <c r="S4" s="14">
        <v>1</v>
      </c>
      <c r="T4" s="14">
        <f>IF(1!F90&gt;=0,1!I8)</f>
        <v>0</v>
      </c>
    </row>
    <row r="5" spans="1:20" ht="15">
      <c r="A5" s="17"/>
      <c r="B5" s="17"/>
      <c r="C5" s="14">
        <f>passo1!K46</f>
        <v>43</v>
      </c>
      <c r="D5" s="14">
        <f>passo1!J46</f>
        <v>66.56666666666666</v>
      </c>
      <c r="E5"/>
      <c r="H5" s="14">
        <f>passo1!P36</f>
        <v>33</v>
      </c>
      <c r="I5" s="14">
        <f>passo1!O36</f>
        <v>56.73333333333333</v>
      </c>
      <c r="J5"/>
      <c r="L5" s="1"/>
      <c r="M5" s="1"/>
      <c r="N5" s="1"/>
      <c r="O5" s="41">
        <f>C5</f>
        <v>43</v>
      </c>
      <c r="P5" s="41">
        <f>D5</f>
        <v>66.56666666666666</v>
      </c>
      <c r="S5" s="14">
        <f>1+S4</f>
        <v>2</v>
      </c>
      <c r="T5" s="14">
        <f>IF(2!F90&gt;=0,2!$I$8)</f>
        <v>0</v>
      </c>
    </row>
    <row r="6" spans="1:20" ht="15">
      <c r="A6" s="17"/>
      <c r="B6" s="17"/>
      <c r="C6" s="14">
        <f>passo1!K12</f>
        <v>9</v>
      </c>
      <c r="D6" s="14">
        <f>passo1!J12</f>
        <v>62.46666666666666</v>
      </c>
      <c r="E6"/>
      <c r="F6" s="18"/>
      <c r="H6" s="14">
        <f>passo1!P16</f>
        <v>13</v>
      </c>
      <c r="I6" s="14">
        <f>passo1!O16</f>
        <v>55.63333333333333</v>
      </c>
      <c r="J6"/>
      <c r="L6" s="1"/>
      <c r="M6" s="1"/>
      <c r="N6" s="1"/>
      <c r="O6" s="41">
        <f>C6</f>
        <v>9</v>
      </c>
      <c r="P6" s="41">
        <f>D6</f>
        <v>62.46666666666666</v>
      </c>
      <c r="S6" s="14">
        <f>1+S5</f>
        <v>3</v>
      </c>
      <c r="T6" s="14">
        <f>IF(3!F90&gt;=0,3!$I$8)</f>
        <v>0</v>
      </c>
    </row>
    <row r="7" spans="1:20" ht="12.75">
      <c r="A7" s="19"/>
      <c r="B7" s="17"/>
      <c r="C7" s="14">
        <f>passo1!K8</f>
        <v>5</v>
      </c>
      <c r="D7" s="14">
        <f>passo1!J8</f>
        <v>61.70000000000001</v>
      </c>
      <c r="E7"/>
      <c r="F7" s="18"/>
      <c r="H7" s="14">
        <f>passo1!P35</f>
        <v>32</v>
      </c>
      <c r="I7" s="14">
        <f>passo1!O35</f>
        <v>55.46666666666666</v>
      </c>
      <c r="J7"/>
      <c r="L7" s="1"/>
      <c r="M7" s="1"/>
      <c r="N7" s="1"/>
      <c r="O7" s="42">
        <f>C7</f>
        <v>5</v>
      </c>
      <c r="P7" s="42">
        <f>D7</f>
        <v>61.70000000000001</v>
      </c>
      <c r="S7" s="14">
        <f>1+S6</f>
        <v>4</v>
      </c>
      <c r="T7" s="14">
        <f>IF(4!F90&gt;=0,4!$I$8)</f>
        <v>0</v>
      </c>
    </row>
    <row r="8" spans="1:20" ht="12.75">
      <c r="A8" s="19"/>
      <c r="B8" s="17"/>
      <c r="C8" s="14">
        <f>passo1!K13</f>
        <v>10</v>
      </c>
      <c r="D8" s="14">
        <f>passo1!J13</f>
        <v>59.1</v>
      </c>
      <c r="E8"/>
      <c r="F8" s="18"/>
      <c r="H8" s="14">
        <f>passo1!P14</f>
        <v>11</v>
      </c>
      <c r="I8" s="14">
        <f>passo1!O14</f>
        <v>54.26666666666667</v>
      </c>
      <c r="J8"/>
      <c r="L8" s="1"/>
      <c r="M8" s="1"/>
      <c r="N8" s="1"/>
      <c r="O8" s="42">
        <f>C8</f>
        <v>10</v>
      </c>
      <c r="P8" s="42">
        <f>D8</f>
        <v>59.1</v>
      </c>
      <c r="S8" s="14">
        <f>1+S7</f>
        <v>5</v>
      </c>
      <c r="T8" s="14">
        <f>IF(5!F90&gt;=0,5!$I$8)</f>
        <v>0</v>
      </c>
    </row>
    <row r="9" spans="1:20" ht="12.75">
      <c r="A9" s="19"/>
      <c r="B9" s="17"/>
      <c r="C9" s="14">
        <f>passo1!K25</f>
        <v>22</v>
      </c>
      <c r="D9" s="14">
        <f>passo1!J25</f>
        <v>57.46666666666667</v>
      </c>
      <c r="E9"/>
      <c r="H9" s="14">
        <f>passo1!P41</f>
        <v>38</v>
      </c>
      <c r="I9" s="14">
        <f>passo1!O41</f>
        <v>53.666666666666664</v>
      </c>
      <c r="J9"/>
      <c r="S9" s="14">
        <f>1+S8</f>
        <v>6</v>
      </c>
      <c r="T9" s="14">
        <f>IF(6!F90&gt;=0,6!$I$8)</f>
        <v>0</v>
      </c>
    </row>
    <row r="10" spans="1:20" ht="12.75">
      <c r="A10" s="17"/>
      <c r="B10" s="17"/>
      <c r="C10" s="14">
        <f>passo1!K48</f>
        <v>45</v>
      </c>
      <c r="D10" s="14">
        <f>passo1!J48</f>
        <v>57.366666666666674</v>
      </c>
      <c r="E10"/>
      <c r="H10" s="14">
        <f>passo1!P40</f>
        <v>37</v>
      </c>
      <c r="I10" s="14">
        <f>passo1!O40</f>
        <v>53.56666666666666</v>
      </c>
      <c r="J10"/>
      <c r="S10" s="14">
        <f>1+S9</f>
        <v>7</v>
      </c>
      <c r="T10" s="14">
        <f>IF(7!F90&gt;=0,7!$I$8)</f>
        <v>0</v>
      </c>
    </row>
    <row r="11" spans="1:20" ht="12.75">
      <c r="A11" s="17"/>
      <c r="B11" s="17"/>
      <c r="C11" s="14">
        <f>passo1!K11</f>
        <v>8</v>
      </c>
      <c r="D11" s="14">
        <f>passo1!J11</f>
        <v>56.633333333333326</v>
      </c>
      <c r="E11"/>
      <c r="H11" s="14">
        <f>passo1!P22</f>
        <v>19</v>
      </c>
      <c r="I11" s="14">
        <f>passo1!O22</f>
        <v>52.76666666666667</v>
      </c>
      <c r="J11"/>
      <c r="S11" s="14">
        <f>1+S10</f>
        <v>8</v>
      </c>
      <c r="T11" s="14">
        <f>IF(8!F90&gt;=0,8!$I$8)</f>
        <v>0</v>
      </c>
    </row>
    <row r="12" spans="1:20" ht="12.75">
      <c r="A12" s="17"/>
      <c r="B12" s="17"/>
      <c r="C12" s="14">
        <f>passo1!K5</f>
        <v>2</v>
      </c>
      <c r="D12" s="14">
        <f>passo1!J5</f>
        <v>55.6</v>
      </c>
      <c r="E12"/>
      <c r="H12" s="14">
        <f>passo1!P10</f>
        <v>7</v>
      </c>
      <c r="I12" s="14">
        <f>passo1!O10</f>
        <v>52.333333333333336</v>
      </c>
      <c r="J12"/>
      <c r="S12" s="14">
        <f>1+S11</f>
        <v>9</v>
      </c>
      <c r="T12" s="14">
        <f>IF(9!F90&gt;=0,9!$I$8)</f>
        <v>0</v>
      </c>
    </row>
    <row r="13" spans="1:20" ht="12.75">
      <c r="A13" s="17"/>
      <c r="B13" s="17"/>
      <c r="C13" s="14">
        <f>passo1!K28</f>
        <v>25</v>
      </c>
      <c r="D13" s="14">
        <f>passo1!J28</f>
        <v>54.73333333333333</v>
      </c>
      <c r="E13"/>
      <c r="H13" s="14">
        <f>passo1!P44</f>
        <v>41</v>
      </c>
      <c r="I13" s="14">
        <f>passo1!O44</f>
        <v>52.26666666666667</v>
      </c>
      <c r="J13"/>
      <c r="S13" s="14">
        <f>1+S12</f>
        <v>10</v>
      </c>
      <c r="T13" s="14">
        <f>IF('10'!F90&gt;=0,'10'!$I$8)</f>
        <v>62.650000000000006</v>
      </c>
    </row>
    <row r="14" spans="1:20" ht="12.75">
      <c r="A14" s="17"/>
      <c r="B14" s="17"/>
      <c r="C14" s="14">
        <f>passo1!K26</f>
        <v>23</v>
      </c>
      <c r="D14" s="14">
        <f>passo1!J26</f>
        <v>54.6</v>
      </c>
      <c r="E14"/>
      <c r="H14" s="14">
        <f>passo1!P18</f>
        <v>15</v>
      </c>
      <c r="I14" s="14">
        <f>passo1!O18</f>
        <v>51.13333333333333</v>
      </c>
      <c r="J14"/>
      <c r="S14" s="14">
        <f>1+S13</f>
        <v>11</v>
      </c>
      <c r="T14" s="14">
        <f>IF('11'!F90&gt;=0,'11'!$I$8)</f>
        <v>0</v>
      </c>
    </row>
    <row r="15" spans="1:20" ht="12.75">
      <c r="A15" s="1"/>
      <c r="B15" s="1"/>
      <c r="C15" s="14">
        <f>passo1!K30</f>
        <v>27</v>
      </c>
      <c r="D15" s="14">
        <f>passo1!J30</f>
        <v>54.23333333333333</v>
      </c>
      <c r="E15"/>
      <c r="H15" s="14">
        <f>passo1!P32</f>
        <v>29</v>
      </c>
      <c r="I15" s="14">
        <f>passo1!O32</f>
        <v>50.96666666666667</v>
      </c>
      <c r="J15"/>
      <c r="S15" s="14">
        <f>1+S14</f>
        <v>12</v>
      </c>
      <c r="T15" s="14">
        <f>IF('12'!F90&gt;=0,'12'!$I$8)</f>
        <v>0</v>
      </c>
    </row>
    <row r="16" spans="1:20" ht="12.75">
      <c r="A16" s="1"/>
      <c r="B16" s="1"/>
      <c r="C16" s="14">
        <f>passo1!K39</f>
        <v>36</v>
      </c>
      <c r="D16" s="14">
        <f>passo1!J39</f>
        <v>50.93333333333334</v>
      </c>
      <c r="E16"/>
      <c r="H16" s="14">
        <f>passo1!P42</f>
        <v>39</v>
      </c>
      <c r="I16" s="14">
        <f>passo1!O42</f>
        <v>48.06666666666666</v>
      </c>
      <c r="J16"/>
      <c r="S16" s="14">
        <f>1+S15</f>
        <v>13</v>
      </c>
      <c r="T16" s="14">
        <f>IF('13'!F90&gt;=0,'13'!$I$8)</f>
        <v>59.699999999999996</v>
      </c>
    </row>
    <row r="17" spans="1:20" ht="15">
      <c r="A17" s="1"/>
      <c r="B17" s="1"/>
      <c r="C17" s="14">
        <f>passo1!K21</f>
        <v>18</v>
      </c>
      <c r="D17" s="14">
        <f>passo1!J21</f>
        <v>50.666666666666664</v>
      </c>
      <c r="E17"/>
      <c r="H17" s="14">
        <f>passo1!P31</f>
        <v>28</v>
      </c>
      <c r="I17" s="14">
        <f>passo1!O31</f>
        <v>46.866666666666674</v>
      </c>
      <c r="J17"/>
      <c r="M17" s="36"/>
      <c r="N17" s="36"/>
      <c r="O17" s="39" t="s">
        <v>6</v>
      </c>
      <c r="P17" s="39" t="s">
        <v>5</v>
      </c>
      <c r="S17" s="14">
        <f>1+S16</f>
        <v>14</v>
      </c>
      <c r="T17" s="14">
        <f>IF('14'!F90&gt;=0,'14'!$I$8)</f>
        <v>0</v>
      </c>
    </row>
    <row r="18" spans="1:20" ht="15">
      <c r="A18" s="1"/>
      <c r="B18" s="1"/>
      <c r="C18" s="14">
        <f>passo1!K7</f>
        <v>4</v>
      </c>
      <c r="D18" s="14">
        <f>passo1!J7</f>
        <v>50.166666666666664</v>
      </c>
      <c r="E18"/>
      <c r="H18" s="14">
        <f>passo1!P19</f>
        <v>16</v>
      </c>
      <c r="I18" s="14">
        <f>passo1!O19</f>
        <v>46.166666666666664</v>
      </c>
      <c r="J18"/>
      <c r="M18" s="40" t="s">
        <v>8</v>
      </c>
      <c r="N18" s="36"/>
      <c r="O18" s="41">
        <f>H4</f>
        <v>30</v>
      </c>
      <c r="P18" s="41">
        <f>I4</f>
        <v>57.199999999999996</v>
      </c>
      <c r="S18" s="14">
        <f>1+S17</f>
        <v>15</v>
      </c>
      <c r="T18" s="14">
        <f>IF('15'!F90&gt;=0,'15'!$I$8)</f>
        <v>0</v>
      </c>
    </row>
    <row r="19" spans="1:20" ht="15">
      <c r="A19" s="1"/>
      <c r="B19" s="1"/>
      <c r="C19" s="14">
        <f>passo1!K9</f>
        <v>6</v>
      </c>
      <c r="D19" s="14">
        <f>passo1!J9</f>
        <v>47.46666666666666</v>
      </c>
      <c r="E19"/>
      <c r="H19" s="14">
        <f>passo1!P37</f>
        <v>34</v>
      </c>
      <c r="I19" s="14">
        <f>passo1!O37</f>
        <v>44.93333333333334</v>
      </c>
      <c r="J19"/>
      <c r="M19" s="1"/>
      <c r="N19" s="1"/>
      <c r="O19" s="41">
        <f>H5</f>
        <v>33</v>
      </c>
      <c r="P19" s="41">
        <f>I5</f>
        <v>56.73333333333333</v>
      </c>
      <c r="S19" s="14">
        <f>1+S18</f>
        <v>16</v>
      </c>
      <c r="T19" s="14">
        <f>IF('16'!F90&gt;=0,'16'!$I$8)</f>
        <v>0</v>
      </c>
    </row>
    <row r="20" spans="1:20" ht="15">
      <c r="A20" s="1"/>
      <c r="B20" s="1"/>
      <c r="C20" s="14">
        <f>passo1!K6</f>
        <v>3</v>
      </c>
      <c r="D20" s="14">
        <f>passo1!J6</f>
        <v>47.13333333333333</v>
      </c>
      <c r="E20"/>
      <c r="H20" s="14">
        <f>passo1!P15</f>
        <v>12</v>
      </c>
      <c r="I20" s="14">
        <f>passo1!O15</f>
        <v>44.300000000000004</v>
      </c>
      <c r="J20"/>
      <c r="M20" s="1"/>
      <c r="N20" s="1"/>
      <c r="O20" s="41">
        <f>H6</f>
        <v>13</v>
      </c>
      <c r="P20" s="41">
        <f>I6</f>
        <v>55.63333333333333</v>
      </c>
      <c r="S20" s="14">
        <f>1+S19</f>
        <v>17</v>
      </c>
      <c r="T20" s="14">
        <f>IF('17'!F90&gt;=0,'17'!$I$8)</f>
        <v>0</v>
      </c>
    </row>
    <row r="21" spans="1:20" ht="15">
      <c r="A21" s="1"/>
      <c r="B21" s="1"/>
      <c r="C21" s="14">
        <f>passo1!K29</f>
        <v>26</v>
      </c>
      <c r="D21" s="14">
        <f>passo1!J29</f>
        <v>46.6</v>
      </c>
      <c r="E21"/>
      <c r="H21" s="14">
        <f>passo1!P34</f>
        <v>31</v>
      </c>
      <c r="I21" s="14">
        <f>passo1!O34</f>
        <v>37.56666666666666</v>
      </c>
      <c r="J21"/>
      <c r="M21" s="1"/>
      <c r="N21" s="1"/>
      <c r="O21" s="41">
        <f>H7</f>
        <v>32</v>
      </c>
      <c r="P21" s="41">
        <f>I7</f>
        <v>55.46666666666666</v>
      </c>
      <c r="S21" s="14">
        <f>1+S20</f>
        <v>18</v>
      </c>
      <c r="T21" s="14">
        <f>IF('18'!F90&gt;=0,'18'!$I$8)</f>
        <v>0</v>
      </c>
    </row>
    <row r="22" spans="3:20" ht="12.75">
      <c r="C22" s="14">
        <f>passo1!K43</f>
        <v>40</v>
      </c>
      <c r="D22" s="14">
        <f>passo1!J43</f>
        <v>45.96666666666667</v>
      </c>
      <c r="E22"/>
      <c r="F22"/>
      <c r="G22"/>
      <c r="H22" s="14">
        <f>passo1!P20</f>
        <v>17</v>
      </c>
      <c r="I22" s="14">
        <f>passo1!O20</f>
        <v>37.36666666666667</v>
      </c>
      <c r="J22"/>
      <c r="M22" s="1"/>
      <c r="N22" s="1"/>
      <c r="O22" s="42">
        <f>H8</f>
        <v>11</v>
      </c>
      <c r="P22" s="42">
        <f>I8</f>
        <v>54.26666666666667</v>
      </c>
      <c r="S22" s="14">
        <f>1+S21</f>
        <v>19</v>
      </c>
      <c r="T22" s="14">
        <f>IF('19'!F90&gt;=0,'19'!$I$8)</f>
        <v>0</v>
      </c>
    </row>
    <row r="23" spans="3:20" ht="12.75">
      <c r="C23" s="14">
        <f>passo1!K38</f>
        <v>35</v>
      </c>
      <c r="D23" s="14">
        <f>passo1!J38</f>
        <v>41.46666666666667</v>
      </c>
      <c r="E23"/>
      <c r="F23"/>
      <c r="G23"/>
      <c r="H23" s="14">
        <f>passo1!P17</f>
        <v>14</v>
      </c>
      <c r="I23" s="14">
        <f>passo1!O17</f>
        <v>28.33333333333334</v>
      </c>
      <c r="J23"/>
      <c r="S23" s="14">
        <f>1+S22</f>
        <v>20</v>
      </c>
      <c r="T23" s="14">
        <f>IF('20'!F90&gt;=0,'20'!$I$8)</f>
        <v>72.77499999999999</v>
      </c>
    </row>
    <row r="24" spans="3:20" ht="12.75">
      <c r="C24" s="14">
        <f>passo1!K22</f>
        <v>0</v>
      </c>
      <c r="D24" s="14">
        <f>passo1!J22</f>
        <v>0</v>
      </c>
      <c r="E24"/>
      <c r="F24"/>
      <c r="G24"/>
      <c r="H24" s="14">
        <f>passo1!P47</f>
        <v>44</v>
      </c>
      <c r="I24" s="14">
        <f>passo1!O47</f>
        <v>17.466666666666665</v>
      </c>
      <c r="J24"/>
      <c r="S24" s="14">
        <f>1+S23</f>
        <v>21</v>
      </c>
      <c r="T24" s="14">
        <f>IF('21'!F90&gt;=0,'21'!$I$8)</f>
        <v>0</v>
      </c>
    </row>
    <row r="25" spans="3:20" ht="12.75">
      <c r="C25" s="14">
        <f>passo1!K53</f>
        <v>0</v>
      </c>
      <c r="D25" s="14">
        <f>passo1!J53</f>
        <v>0</v>
      </c>
      <c r="E25"/>
      <c r="F25"/>
      <c r="G25"/>
      <c r="H25" s="14">
        <f>passo1!P13</f>
        <v>0</v>
      </c>
      <c r="I25" s="14">
        <f>passo1!O13</f>
        <v>0</v>
      </c>
      <c r="J25"/>
      <c r="S25" s="14">
        <f>1+S24</f>
        <v>22</v>
      </c>
      <c r="T25" s="14">
        <f>IF('22'!F90&gt;=0,'22'!$I$8)</f>
        <v>0</v>
      </c>
    </row>
    <row r="26" spans="3:20" ht="12.75">
      <c r="C26" s="14">
        <f>passo1!K14</f>
        <v>0</v>
      </c>
      <c r="D26" s="14">
        <f>passo1!J14</f>
        <v>0</v>
      </c>
      <c r="E26"/>
      <c r="F26"/>
      <c r="G26"/>
      <c r="H26" s="14">
        <f>passo1!P5</f>
        <v>0</v>
      </c>
      <c r="I26" s="14">
        <f>passo1!O5</f>
        <v>0</v>
      </c>
      <c r="J26"/>
      <c r="S26" s="14">
        <f>1+S25</f>
        <v>23</v>
      </c>
      <c r="T26" s="14">
        <f>IF('23'!F90&gt;=0,'23'!$I$8)</f>
        <v>0</v>
      </c>
    </row>
    <row r="27" spans="3:20" ht="12.75">
      <c r="C27" s="14">
        <f>passo1!K4</f>
        <v>0</v>
      </c>
      <c r="D27" s="14">
        <f>passo1!J4</f>
        <v>0</v>
      </c>
      <c r="E27"/>
      <c r="F27"/>
      <c r="G27"/>
      <c r="H27" s="14">
        <f>passo1!P8</f>
        <v>0</v>
      </c>
      <c r="I27" s="14">
        <f>passo1!O8</f>
        <v>0</v>
      </c>
      <c r="J27"/>
      <c r="S27" s="14">
        <f>1+S26</f>
        <v>24</v>
      </c>
      <c r="T27" s="14">
        <f>IF('24'!F90&gt;=0,'24'!$I$8)</f>
        <v>0</v>
      </c>
    </row>
    <row r="28" spans="3:20" ht="12.75">
      <c r="C28" s="14">
        <f>passo1!K19</f>
        <v>0</v>
      </c>
      <c r="D28" s="14">
        <f>passo1!J19</f>
        <v>0</v>
      </c>
      <c r="E28"/>
      <c r="F28"/>
      <c r="G28"/>
      <c r="H28" s="14">
        <f>passo1!P7</f>
        <v>0</v>
      </c>
      <c r="I28" s="14">
        <f>passo1!O7</f>
        <v>0</v>
      </c>
      <c r="J28"/>
      <c r="S28" s="14">
        <f>1+S27</f>
        <v>25</v>
      </c>
      <c r="T28" s="14">
        <f>IF('25'!F90&gt;=0,'25'!$I$8)</f>
        <v>0</v>
      </c>
    </row>
    <row r="29" spans="3:20" ht="12.75">
      <c r="C29" s="14">
        <f>passo1!K16</f>
        <v>0</v>
      </c>
      <c r="D29" s="14">
        <f>passo1!J16</f>
        <v>0</v>
      </c>
      <c r="E29"/>
      <c r="H29" s="14">
        <f>passo1!P6</f>
        <v>0</v>
      </c>
      <c r="I29" s="14">
        <f>passo1!O6</f>
        <v>0</v>
      </c>
      <c r="J29"/>
      <c r="S29" s="14">
        <f>1+S28</f>
        <v>26</v>
      </c>
      <c r="T29" s="14">
        <f>IF('26'!F90&gt;=0,'26'!$I$8)</f>
        <v>0</v>
      </c>
    </row>
    <row r="30" spans="3:20" ht="12.75">
      <c r="C30" s="14">
        <f>passo1!K15</f>
        <v>0</v>
      </c>
      <c r="D30" s="14">
        <f>passo1!J15</f>
        <v>0</v>
      </c>
      <c r="E30"/>
      <c r="H30" s="14">
        <f>passo1!P4</f>
        <v>0</v>
      </c>
      <c r="I30" s="14">
        <f>passo1!O4</f>
        <v>0</v>
      </c>
      <c r="J30"/>
      <c r="S30" s="14">
        <f>1+S29</f>
        <v>27</v>
      </c>
      <c r="T30" s="14">
        <f>IF('27'!F90&gt;=0,'27'!$I$8)</f>
        <v>0</v>
      </c>
    </row>
    <row r="31" spans="3:20" ht="15">
      <c r="C31" s="14">
        <f>passo1!K10</f>
        <v>0</v>
      </c>
      <c r="D31" s="14">
        <f>passo1!J10</f>
        <v>0</v>
      </c>
      <c r="E31"/>
      <c r="F31" s="26"/>
      <c r="G31" s="26"/>
      <c r="H31" s="14">
        <f>passo1!P12</f>
        <v>0</v>
      </c>
      <c r="I31" s="14">
        <f>passo1!O12</f>
        <v>0</v>
      </c>
      <c r="J31"/>
      <c r="S31" s="14">
        <f>1+S30</f>
        <v>28</v>
      </c>
      <c r="T31" s="14">
        <f>IF('28'!F90&gt;=0,'28'!$I$8)</f>
        <v>0</v>
      </c>
    </row>
    <row r="32" spans="3:20" ht="12.75">
      <c r="C32" s="14">
        <f>passo1!K17</f>
        <v>0</v>
      </c>
      <c r="D32" s="14">
        <f>passo1!J17</f>
        <v>0</v>
      </c>
      <c r="E32"/>
      <c r="F32" s="27"/>
      <c r="G32" s="27"/>
      <c r="H32" s="14">
        <f>passo1!P11</f>
        <v>0</v>
      </c>
      <c r="I32" s="14">
        <f>passo1!O11</f>
        <v>0</v>
      </c>
      <c r="J32"/>
      <c r="S32" s="14">
        <f>1+S31</f>
        <v>29</v>
      </c>
      <c r="T32" s="14">
        <f>IF('29'!F90&gt;=0,'29'!$I$8)</f>
        <v>0</v>
      </c>
    </row>
    <row r="33" spans="3:20" ht="12.75">
      <c r="C33" s="14">
        <f>passo1!K20</f>
        <v>0</v>
      </c>
      <c r="D33" s="14">
        <f>passo1!J20</f>
        <v>0</v>
      </c>
      <c r="E33"/>
      <c r="F33" s="27"/>
      <c r="G33" s="27"/>
      <c r="H33" s="14">
        <f>passo1!P9</f>
        <v>0</v>
      </c>
      <c r="I33" s="14">
        <f>passo1!O9</f>
        <v>0</v>
      </c>
      <c r="J33"/>
      <c r="S33" s="14">
        <f>1+S32</f>
        <v>30</v>
      </c>
      <c r="T33" s="14">
        <f>IF('30'!F90&gt;=0,'30'!$I$8)</f>
        <v>60.85</v>
      </c>
    </row>
    <row r="34" spans="3:20" ht="12.75">
      <c r="C34" s="14">
        <f>passo1!K24</f>
        <v>0</v>
      </c>
      <c r="D34" s="14">
        <f>passo1!J24</f>
        <v>0</v>
      </c>
      <c r="E34"/>
      <c r="F34" s="27"/>
      <c r="G34" s="27"/>
      <c r="H34" s="14">
        <f>passo1!P21</f>
        <v>0</v>
      </c>
      <c r="I34" s="14">
        <f>passo1!O21</f>
        <v>0</v>
      </c>
      <c r="J34"/>
      <c r="S34" s="14">
        <f>1+S33</f>
        <v>31</v>
      </c>
      <c r="T34" s="14">
        <f>IF('31'!F90&gt;=0,'31'!$I$8)</f>
        <v>0</v>
      </c>
    </row>
    <row r="35" spans="3:20" ht="12.75">
      <c r="C35" s="14">
        <f>passo1!K27</f>
        <v>0</v>
      </c>
      <c r="D35" s="14">
        <f>passo1!J27</f>
        <v>0</v>
      </c>
      <c r="E35"/>
      <c r="F35" s="27"/>
      <c r="G35" s="27"/>
      <c r="H35" s="14">
        <f>passo1!P23</f>
        <v>0</v>
      </c>
      <c r="I35" s="14">
        <f>passo1!O23</f>
        <v>0</v>
      </c>
      <c r="J35"/>
      <c r="S35" s="14">
        <f>1+S34</f>
        <v>32</v>
      </c>
      <c r="T35" s="14">
        <f>IF('32'!F90&gt;=0,'32'!$I$8)</f>
        <v>58.57499999999999</v>
      </c>
    </row>
    <row r="36" spans="3:20" ht="12.75">
      <c r="C36" s="14">
        <f>passo1!K35</f>
        <v>0</v>
      </c>
      <c r="D36" s="14">
        <f>passo1!J35</f>
        <v>0</v>
      </c>
      <c r="E36"/>
      <c r="F36" s="27"/>
      <c r="G36" s="27"/>
      <c r="H36" s="14">
        <f>passo1!P24</f>
        <v>0</v>
      </c>
      <c r="I36" s="14">
        <f>passo1!O24</f>
        <v>0</v>
      </c>
      <c r="J36"/>
      <c r="S36" s="14">
        <f>1+S35</f>
        <v>33</v>
      </c>
      <c r="T36" s="14">
        <f>IF('33'!F90&gt;=0,'33'!$I$8)</f>
        <v>58.95</v>
      </c>
    </row>
    <row r="37" spans="3:20" ht="12.75">
      <c r="C37" s="14">
        <f>passo1!K31</f>
        <v>0</v>
      </c>
      <c r="D37" s="14">
        <f>passo1!J31</f>
        <v>0</v>
      </c>
      <c r="E37"/>
      <c r="F37" s="27"/>
      <c r="G37" s="27"/>
      <c r="H37" s="14">
        <f>passo1!P25</f>
        <v>0</v>
      </c>
      <c r="I37" s="14">
        <f>passo1!O25</f>
        <v>0</v>
      </c>
      <c r="J37"/>
      <c r="S37" s="14">
        <f>1+S36</f>
        <v>34</v>
      </c>
      <c r="T37" s="14">
        <f>IF('34'!F90&gt;=0,'34'!$I$8)</f>
        <v>0</v>
      </c>
    </row>
    <row r="38" spans="3:20" ht="12.75">
      <c r="C38" s="14">
        <f>passo1!K42</f>
        <v>0</v>
      </c>
      <c r="D38" s="14">
        <f>passo1!J42</f>
        <v>0</v>
      </c>
      <c r="E38"/>
      <c r="F38" s="27"/>
      <c r="G38" s="27"/>
      <c r="H38" s="14">
        <f>passo1!P26</f>
        <v>0</v>
      </c>
      <c r="I38" s="14">
        <f>passo1!O26</f>
        <v>0</v>
      </c>
      <c r="J38"/>
      <c r="S38" s="14">
        <f>1+S37</f>
        <v>35</v>
      </c>
      <c r="T38" s="14">
        <f>IF('35'!F90&gt;=0,'35'!$I$8)</f>
        <v>0</v>
      </c>
    </row>
    <row r="39" spans="3:20" ht="12.75">
      <c r="C39" s="14">
        <f>passo1!K33</f>
        <v>0</v>
      </c>
      <c r="D39" s="14">
        <f>passo1!J33</f>
        <v>0</v>
      </c>
      <c r="E39"/>
      <c r="F39" s="27"/>
      <c r="G39" s="27"/>
      <c r="H39" s="14">
        <f>passo1!P27</f>
        <v>0</v>
      </c>
      <c r="I39" s="14">
        <f>passo1!O27</f>
        <v>0</v>
      </c>
      <c r="J39"/>
      <c r="S39" s="14">
        <f>1+S38</f>
        <v>36</v>
      </c>
      <c r="T39" s="14">
        <f>IF('36'!F90&gt;=0,'36'!$I$8)</f>
        <v>0</v>
      </c>
    </row>
    <row r="40" spans="3:20" ht="12.75">
      <c r="C40" s="14">
        <f>passo1!K34</f>
        <v>0</v>
      </c>
      <c r="D40" s="14">
        <f>passo1!J34</f>
        <v>0</v>
      </c>
      <c r="E40"/>
      <c r="F40" s="27"/>
      <c r="G40" s="27"/>
      <c r="H40" s="14">
        <f>passo1!P28</f>
        <v>0</v>
      </c>
      <c r="I40" s="14">
        <f>passo1!O28</f>
        <v>0</v>
      </c>
      <c r="J40"/>
      <c r="S40" s="14">
        <f>1+S39</f>
        <v>37</v>
      </c>
      <c r="T40" s="14">
        <f>IF('37'!F90&gt;=0,'37'!$I$8)</f>
        <v>0</v>
      </c>
    </row>
    <row r="41" spans="3:20" ht="12.75">
      <c r="C41" s="14">
        <f>passo1!K41</f>
        <v>0</v>
      </c>
      <c r="D41" s="14">
        <f>passo1!J41</f>
        <v>0</v>
      </c>
      <c r="E41"/>
      <c r="F41" s="27"/>
      <c r="G41" s="27"/>
      <c r="H41" s="14">
        <f>passo1!P29</f>
        <v>0</v>
      </c>
      <c r="I41" s="14">
        <f>passo1!O29</f>
        <v>0</v>
      </c>
      <c r="J41"/>
      <c r="S41" s="14">
        <f>1+S40</f>
        <v>38</v>
      </c>
      <c r="T41" s="14">
        <f>IF('38'!F90&gt;=0,'38'!$I$8)</f>
        <v>0</v>
      </c>
    </row>
    <row r="42" spans="3:20" ht="12.75">
      <c r="C42" s="14">
        <f>passo1!K36</f>
        <v>0</v>
      </c>
      <c r="D42" s="14">
        <f>passo1!J36</f>
        <v>0</v>
      </c>
      <c r="E42"/>
      <c r="F42" s="27"/>
      <c r="G42" s="27"/>
      <c r="H42" s="14">
        <f>passo1!P30</f>
        <v>0</v>
      </c>
      <c r="I42" s="14">
        <f>passo1!O30</f>
        <v>0</v>
      </c>
      <c r="J42"/>
      <c r="S42" s="14">
        <f>1+S41</f>
        <v>39</v>
      </c>
      <c r="T42" s="14">
        <f>IF('39'!F90&gt;=0,'39'!$I$8)</f>
        <v>0</v>
      </c>
    </row>
    <row r="43" spans="3:20" ht="12.75">
      <c r="C43" s="14">
        <f>passo1!K37</f>
        <v>0</v>
      </c>
      <c r="D43" s="14">
        <f>passo1!J37</f>
        <v>0</v>
      </c>
      <c r="E43"/>
      <c r="F43" s="27"/>
      <c r="G43" s="27"/>
      <c r="H43" s="14">
        <f>passo1!P38</f>
        <v>0</v>
      </c>
      <c r="I43" s="14">
        <f>passo1!O38</f>
        <v>0</v>
      </c>
      <c r="J43"/>
      <c r="S43" s="14">
        <f>1+S42</f>
        <v>40</v>
      </c>
      <c r="T43" s="14">
        <f>IF('40'!F90&gt;=0,'40'!$I$8)</f>
        <v>0</v>
      </c>
    </row>
    <row r="44" spans="3:20" ht="12.75">
      <c r="C44" s="14">
        <f>passo1!K32</f>
        <v>0</v>
      </c>
      <c r="D44" s="14">
        <f>passo1!J32</f>
        <v>0</v>
      </c>
      <c r="E44"/>
      <c r="F44" s="27"/>
      <c r="G44" s="27"/>
      <c r="H44" s="14">
        <f>passo1!P39</f>
        <v>0</v>
      </c>
      <c r="I44" s="14">
        <f>passo1!O39</f>
        <v>0</v>
      </c>
      <c r="J44"/>
      <c r="S44" s="14">
        <f>1+S43</f>
        <v>41</v>
      </c>
      <c r="T44" s="14">
        <f>IF('41'!F90&gt;=0,'41'!$I$8)</f>
        <v>0</v>
      </c>
    </row>
    <row r="45" spans="3:20" ht="12.75">
      <c r="C45" s="14">
        <f>passo1!K40</f>
        <v>0</v>
      </c>
      <c r="D45" s="14">
        <f>passo1!J40</f>
        <v>0</v>
      </c>
      <c r="E45"/>
      <c r="F45" s="27"/>
      <c r="G45" s="27"/>
      <c r="H45" s="14">
        <f>passo1!P43</f>
        <v>0</v>
      </c>
      <c r="I45" s="14">
        <f>passo1!O43</f>
        <v>0</v>
      </c>
      <c r="J45"/>
      <c r="S45" s="14">
        <f>1+S44</f>
        <v>42</v>
      </c>
      <c r="T45" s="14">
        <f>IF('42'!F90&gt;=0,'42'!$I$8)</f>
        <v>0</v>
      </c>
    </row>
    <row r="46" spans="3:20" ht="12.75">
      <c r="C46" s="14">
        <f>passo1!K44</f>
        <v>0</v>
      </c>
      <c r="D46" s="14">
        <f>passo1!J44</f>
        <v>0</v>
      </c>
      <c r="E46"/>
      <c r="F46" s="27"/>
      <c r="G46" s="27"/>
      <c r="H46" s="14">
        <f>passo1!P45</f>
        <v>0</v>
      </c>
      <c r="I46" s="14">
        <f>passo1!O45</f>
        <v>0</v>
      </c>
      <c r="J46"/>
      <c r="S46" s="43">
        <f>1+S45</f>
        <v>43</v>
      </c>
      <c r="T46" s="43">
        <f>IF('43'!F90&gt;=0,'43'!$I$8)</f>
        <v>67.64999999999999</v>
      </c>
    </row>
    <row r="47" spans="3:20" ht="12.75">
      <c r="C47" s="14">
        <f>passo1!K45</f>
        <v>0</v>
      </c>
      <c r="D47" s="14">
        <f>passo1!J45</f>
        <v>0</v>
      </c>
      <c r="E47"/>
      <c r="F47" s="27"/>
      <c r="G47" s="27"/>
      <c r="H47" s="14">
        <f>passo1!P46</f>
        <v>0</v>
      </c>
      <c r="I47" s="14">
        <f>passo1!O46</f>
        <v>0</v>
      </c>
      <c r="J47"/>
      <c r="S47" s="43">
        <f>1+S46</f>
        <v>44</v>
      </c>
      <c r="T47" s="43">
        <f>IF('44'!F90&gt;=0,'44'!$I$8)</f>
        <v>0</v>
      </c>
    </row>
    <row r="48" spans="3:20" ht="12.75">
      <c r="C48" s="14">
        <f>passo1!K47</f>
        <v>0</v>
      </c>
      <c r="D48" s="14">
        <f>passo1!J47</f>
        <v>0</v>
      </c>
      <c r="E48"/>
      <c r="F48" s="27"/>
      <c r="G48" s="27"/>
      <c r="H48" s="14">
        <f>passo1!P48</f>
        <v>0</v>
      </c>
      <c r="I48" s="14">
        <f>passo1!O48</f>
        <v>0</v>
      </c>
      <c r="J48"/>
      <c r="S48" s="43">
        <f>1+S47</f>
        <v>45</v>
      </c>
      <c r="T48" s="43">
        <f>IF('45'!F90&gt;=0,'45'!$I$8)</f>
        <v>0</v>
      </c>
    </row>
    <row r="49" spans="3:20" ht="12.75">
      <c r="C49" s="14">
        <f>passo1!K49</f>
        <v>0</v>
      </c>
      <c r="D49" s="14">
        <f>passo1!J49</f>
        <v>0</v>
      </c>
      <c r="E49"/>
      <c r="F49" s="27"/>
      <c r="G49" s="27"/>
      <c r="H49" s="14">
        <f>passo1!P49</f>
        <v>0</v>
      </c>
      <c r="I49" s="14">
        <f>passo1!O49</f>
        <v>0</v>
      </c>
      <c r="J49"/>
      <c r="S49" s="43">
        <f>1+S48</f>
        <v>46</v>
      </c>
      <c r="T49" s="43">
        <f>IF('46'!F90&gt;=0,'46'!$I$8)</f>
        <v>0</v>
      </c>
    </row>
    <row r="50" spans="3:20" ht="12.75">
      <c r="C50" s="14">
        <f>passo1!K50</f>
        <v>0</v>
      </c>
      <c r="D50" s="14">
        <f>passo1!J50</f>
        <v>0</v>
      </c>
      <c r="E50"/>
      <c r="F50" s="27"/>
      <c r="G50" s="27"/>
      <c r="H50" s="14">
        <f>passo1!P50</f>
        <v>0</v>
      </c>
      <c r="I50" s="14">
        <f>passo1!O50</f>
        <v>0</v>
      </c>
      <c r="J50"/>
      <c r="S50" s="43">
        <f>1+S49</f>
        <v>47</v>
      </c>
      <c r="T50" s="43">
        <f>IF('47'!F90&gt;=0,'47'!$I$8)</f>
        <v>0</v>
      </c>
    </row>
    <row r="51" spans="3:20" ht="12.75">
      <c r="C51" s="14">
        <f>passo1!K51</f>
        <v>0</v>
      </c>
      <c r="D51" s="14">
        <f>passo1!J51</f>
        <v>0</v>
      </c>
      <c r="E51"/>
      <c r="F51" s="27"/>
      <c r="G51" s="27"/>
      <c r="H51" s="14">
        <f>passo1!P51</f>
        <v>0</v>
      </c>
      <c r="I51" s="14">
        <f>passo1!O51</f>
        <v>0</v>
      </c>
      <c r="J51"/>
      <c r="S51" s="43">
        <f>1+S50</f>
        <v>48</v>
      </c>
      <c r="T51" s="43">
        <f>IF('48'!F90&gt;=0,'48'!$I$8)</f>
        <v>0</v>
      </c>
    </row>
    <row r="52" spans="3:20" ht="12.75">
      <c r="C52" s="14">
        <f>passo1!K52</f>
        <v>0</v>
      </c>
      <c r="D52" s="14">
        <f>passo1!J52</f>
        <v>0</v>
      </c>
      <c r="E52" s="27"/>
      <c r="F52" s="27"/>
      <c r="G52" s="27"/>
      <c r="H52" s="14">
        <f>passo1!P52</f>
        <v>0</v>
      </c>
      <c r="I52" s="14">
        <f>passo1!O52</f>
        <v>0</v>
      </c>
      <c r="J52" s="27"/>
      <c r="S52" s="43">
        <f>1+S51</f>
        <v>49</v>
      </c>
      <c r="T52" s="43">
        <f>IF('49'!F90&gt;=0,'49'!$I$8)</f>
        <v>0</v>
      </c>
    </row>
    <row r="53" spans="3:20" ht="12.75">
      <c r="C53" s="14">
        <f>passo1!K18</f>
        <v>0</v>
      </c>
      <c r="D53" s="14">
        <f>passo1!J18</f>
        <v>0</v>
      </c>
      <c r="E53" s="27"/>
      <c r="F53" s="27"/>
      <c r="G53" s="27"/>
      <c r="H53" s="14">
        <f>passo1!P53</f>
        <v>0</v>
      </c>
      <c r="I53" s="14">
        <f>passo1!O53</f>
        <v>0</v>
      </c>
      <c r="J53" s="27"/>
      <c r="S53" s="44">
        <f>1+S52</f>
        <v>50</v>
      </c>
      <c r="T53" s="45">
        <f>IF('50'!F90&gt;=0,'50'!$I$8)</f>
        <v>0</v>
      </c>
    </row>
    <row r="54" spans="5:20" ht="12.75">
      <c r="E54" s="27"/>
      <c r="F54" s="27"/>
      <c r="G54" s="27"/>
      <c r="H54" s="27"/>
      <c r="I54" s="27"/>
      <c r="J54" s="27"/>
      <c r="S54" s="17"/>
      <c r="T54" s="17"/>
    </row>
    <row r="55" spans="5:20" ht="12.75">
      <c r="E55" s="27"/>
      <c r="F55" s="27"/>
      <c r="G55" s="27"/>
      <c r="H55" s="27"/>
      <c r="I55" s="27"/>
      <c r="J55" s="27"/>
      <c r="S55" s="17"/>
      <c r="T55" s="17"/>
    </row>
    <row r="56" spans="5:20" ht="12.75">
      <c r="E56" s="27"/>
      <c r="F56" s="27"/>
      <c r="G56" s="27"/>
      <c r="H56" s="27"/>
      <c r="I56" s="27"/>
      <c r="J56" s="27"/>
      <c r="S56" s="17"/>
      <c r="T56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IF(passo1!F20="a",passo1!B5,passo1!B10)</f>
        <v>Kuaska</v>
      </c>
      <c r="C4" s="59"/>
      <c r="E4" s="60" t="s">
        <v>70</v>
      </c>
      <c r="F4" s="60"/>
      <c r="I4" s="61">
        <f>AVERAGE(F21,F43,F68)</f>
        <v>37.36666666666667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2</v>
      </c>
      <c r="D8" s="64"/>
      <c r="E8" s="65"/>
      <c r="F8" s="11">
        <f>IF(C8&lt;=5,C8*1.2)</f>
        <v>2.4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1</v>
      </c>
      <c r="D10" s="38"/>
      <c r="E10" s="70" t="s">
        <v>77</v>
      </c>
      <c r="F10" s="14">
        <f>IF(C10&lt;=5,C10*3)</f>
        <v>3</v>
      </c>
    </row>
    <row r="11" spans="1:9" ht="15">
      <c r="A11" s="69"/>
      <c r="B11" s="14" t="s">
        <v>78</v>
      </c>
      <c r="C11" s="14">
        <v>1</v>
      </c>
      <c r="D11" s="38"/>
      <c r="E11" s="70"/>
      <c r="F11" s="14">
        <f>IF(C11&lt;=5,C11*3)</f>
        <v>3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34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IF(passo1!F20="a",passo1!B6,passo1!B11)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46.900000000000006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IF(passo1!F20="a",passo1!B7,passo1!B12)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1</v>
      </c>
      <c r="D58" s="38"/>
      <c r="E58" s="70"/>
      <c r="F58" s="14">
        <f>IF(C58&lt;=5,C58*3)</f>
        <v>3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2</v>
      </c>
      <c r="D60" s="36"/>
      <c r="E60" s="75" t="s">
        <v>82</v>
      </c>
      <c r="F60" s="42">
        <f>IF(C60&lt;=5,C60*1.5)</f>
        <v>3</v>
      </c>
    </row>
    <row r="61" spans="1:6" ht="12.75">
      <c r="A61" s="74"/>
      <c r="B61" s="42" t="s">
        <v>84</v>
      </c>
      <c r="C61" s="42">
        <v>1</v>
      </c>
      <c r="D61" s="36"/>
      <c r="E61" s="75"/>
      <c r="F61" s="42">
        <f>IF(C61&lt;=5,C61*1.5)</f>
        <v>1.5</v>
      </c>
    </row>
    <row r="62" spans="1:6" ht="12.75">
      <c r="A62" s="74"/>
      <c r="B62" s="42" t="s">
        <v>85</v>
      </c>
      <c r="C62" s="42">
        <v>1</v>
      </c>
      <c r="D62" s="36"/>
      <c r="E62" s="75"/>
      <c r="F62" s="42">
        <f>IF(C62&lt;=5,C62*1.5)</f>
        <v>1.5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1</v>
      </c>
      <c r="D65" s="78"/>
      <c r="E65" s="79" t="s">
        <v>89</v>
      </c>
      <c r="F65" s="77">
        <f>IF(C65&lt;=5,C65*2.8)</f>
        <v>2.8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31.199999999999996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IF(passo1!F20="a",passo1!B10,passo1!B5)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IF(passo1!F20="a",passo1!B11,passo1!B6)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IF(passo1!F20="a",passo1!B12,passo1!B7)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IF(passo1!F21="a",passo1!B5,passo1!B10)</f>
        <v>Schigi</v>
      </c>
      <c r="C4" s="59"/>
      <c r="E4" s="60" t="s">
        <v>70</v>
      </c>
      <c r="F4" s="60"/>
      <c r="I4" s="61">
        <f>AVERAGE(F21,F43,F68)</f>
        <v>50.666666666666664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48.1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IF(passo1!F21="a",passo1!B6,passo1!B11)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1</v>
      </c>
      <c r="D41" s="78"/>
      <c r="E41" s="79"/>
      <c r="F41" s="77">
        <f>IF(C41&lt;=5,C41*2.8)</f>
        <v>2.8</v>
      </c>
    </row>
    <row r="43" spans="4:6" ht="17.25">
      <c r="D43" s="80"/>
      <c r="E43" s="81"/>
      <c r="F43" s="82">
        <f>SUM(F29:F41)</f>
        <v>39.9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IF(passo1!F21="a",passo1!B7,passo1!B12)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4</v>
      </c>
      <c r="D57" s="38"/>
      <c r="E57" s="70" t="s">
        <v>77</v>
      </c>
      <c r="F57" s="14">
        <f>IF(C57&lt;=5,C57*3)</f>
        <v>12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64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IF(passo1!F21="a",passo1!B10,passo1!B5)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IF(passo1!F21="a",passo1!B11,passo1!B6)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IF(passo1!F21="a",passo1!B12,passo1!B7)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IF(passo1!F22="a",passo1!B5,passo1!B10)</f>
        <v>Kuaska</v>
      </c>
      <c r="C4" s="59"/>
      <c r="E4" s="60" t="s">
        <v>70</v>
      </c>
      <c r="F4" s="60"/>
      <c r="I4" s="61">
        <f>AVERAGE(F21,F43,F68)</f>
        <v>52.76666666666667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52.6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IF(passo1!F22="a",passo1!B6,passo1!B11)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58.8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IF(passo1!F22="a",passo1!B7,passo1!B12)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46.900000000000006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IF(passo1!F22="a",passo1!B10,passo1!B5)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IF(passo1!F22="a",passo1!B11,passo1!B6)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IF(passo1!F22="a",passo1!B12,passo1!B7)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IF(passo1!F23="a",passo1!B5,passo1!B10)</f>
        <v>Schigi</v>
      </c>
      <c r="C4" s="59"/>
      <c r="E4" s="60" t="s">
        <v>70</v>
      </c>
      <c r="F4" s="60"/>
      <c r="I4" s="61">
        <f>AVERAGE(F21,F43,F68)</f>
        <v>74.93333333333332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>
        <f>IF(F90&gt;0,((SUM($F$21,$F$43,$F$68,$F$90,$F$112,$F$137)-$I$11)-$I$13)/4)</f>
        <v>72.77499999999999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4</v>
      </c>
      <c r="D10" s="38"/>
      <c r="E10" s="70" t="s">
        <v>77</v>
      </c>
      <c r="F10" s="14">
        <f>IF(C10&lt;=5,C10*3)</f>
        <v>12</v>
      </c>
    </row>
    <row r="11" spans="1:9" ht="15">
      <c r="A11" s="69"/>
      <c r="B11" s="14" t="s">
        <v>78</v>
      </c>
      <c r="C11" s="14">
        <v>4</v>
      </c>
      <c r="D11" s="38"/>
      <c r="E11" s="70"/>
      <c r="F11" s="14">
        <f>IF(C11&lt;=5,C11*3)</f>
        <v>12</v>
      </c>
      <c r="H11" s="71" t="s">
        <v>79</v>
      </c>
      <c r="I11" s="72">
        <f>IF(F90&gt;0,MIN($F$21,$F$43,$F$68,$F$90,$F$112,$F$137))</f>
        <v>58.5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4</v>
      </c>
      <c r="D13" s="36"/>
      <c r="E13" s="75" t="s">
        <v>82</v>
      </c>
      <c r="F13" s="42">
        <f>IF(C13&lt;=5,C13*1.5)</f>
        <v>6</v>
      </c>
      <c r="H13" s="71" t="s">
        <v>83</v>
      </c>
      <c r="I13" s="72">
        <f>IF(F90&gt;0,MAX($F$21,$F$43,$F$68,$F$90,$F$112,$F$137))</f>
        <v>80</v>
      </c>
    </row>
    <row r="14" spans="1:6" ht="12.75">
      <c r="A14" s="74"/>
      <c r="B14" s="42" t="s">
        <v>84</v>
      </c>
      <c r="C14" s="42">
        <v>4</v>
      </c>
      <c r="D14" s="36"/>
      <c r="E14" s="75"/>
      <c r="F14" s="42">
        <f>IF(C14&lt;=5,C14*1.5)</f>
        <v>6</v>
      </c>
    </row>
    <row r="15" spans="1:6" ht="12.75">
      <c r="A15" s="74"/>
      <c r="B15" s="42" t="s">
        <v>85</v>
      </c>
      <c r="C15" s="42">
        <v>4</v>
      </c>
      <c r="D15" s="36"/>
      <c r="E15" s="75"/>
      <c r="F15" s="42">
        <f>IF(C15&lt;=5,C15*1.5)</f>
        <v>6</v>
      </c>
    </row>
    <row r="16" spans="1:6" ht="12.75">
      <c r="A16" s="74"/>
      <c r="B16" s="42" t="s">
        <v>86</v>
      </c>
      <c r="C16" s="42">
        <v>4</v>
      </c>
      <c r="D16" s="36"/>
      <c r="E16" s="75"/>
      <c r="F16" s="42">
        <f>IF(C16&lt;=5,C16*1.5)</f>
        <v>6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4</v>
      </c>
      <c r="D18" s="78"/>
      <c r="E18" s="79" t="s">
        <v>89</v>
      </c>
      <c r="F18" s="77">
        <f>IF(C18&lt;=5,C18*2.8)</f>
        <v>11.2</v>
      </c>
    </row>
    <row r="19" spans="1:6" ht="12.75">
      <c r="A19" s="76"/>
      <c r="B19" s="77" t="s">
        <v>90</v>
      </c>
      <c r="C19" s="77">
        <v>4</v>
      </c>
      <c r="D19" s="78"/>
      <c r="E19" s="79"/>
      <c r="F19" s="77">
        <f>IF(C19&lt;=5,C19*2.8)</f>
        <v>11.2</v>
      </c>
    </row>
    <row r="21" spans="4:6" ht="17.25">
      <c r="D21" s="80"/>
      <c r="E21" s="81"/>
      <c r="F21" s="82">
        <f>SUM(F7:F19)</f>
        <v>80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IF(passo1!F23="a",passo1!B6,passo1!B11)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4</v>
      </c>
      <c r="D29" s="64"/>
      <c r="E29" s="65" t="s">
        <v>73</v>
      </c>
      <c r="F29" s="11">
        <f>IF(C29&lt;=5,C29*1.2)</f>
        <v>4.8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4</v>
      </c>
      <c r="D32" s="38"/>
      <c r="E32" s="70" t="s">
        <v>77</v>
      </c>
      <c r="F32" s="14">
        <f>IF(C32&lt;=5,C32*3)</f>
        <v>12</v>
      </c>
    </row>
    <row r="33" spans="1:6" ht="12.75">
      <c r="A33" s="69"/>
      <c r="B33" s="14" t="s">
        <v>78</v>
      </c>
      <c r="C33" s="14">
        <v>4</v>
      </c>
      <c r="D33" s="38"/>
      <c r="E33" s="70"/>
      <c r="F33" s="14">
        <f>IF(C33&lt;=5,C33*3)</f>
        <v>12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4</v>
      </c>
      <c r="D35" s="36"/>
      <c r="E35" s="75" t="s">
        <v>82</v>
      </c>
      <c r="F35" s="42">
        <f>IF(C35&lt;=5,C35*1.5)</f>
        <v>6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4</v>
      </c>
      <c r="D37" s="36"/>
      <c r="E37" s="75"/>
      <c r="F37" s="42">
        <f>IF(C37&lt;=5,C37*1.5)</f>
        <v>6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4</v>
      </c>
      <c r="D41" s="78"/>
      <c r="E41" s="79"/>
      <c r="F41" s="77">
        <f>IF(C41&lt;=5,C41*2.8)</f>
        <v>11.2</v>
      </c>
    </row>
    <row r="43" spans="4:6" ht="17.25">
      <c r="D43" s="80"/>
      <c r="E43" s="81"/>
      <c r="F43" s="82">
        <f>SUM(F29:F41)</f>
        <v>73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IF(passo1!F23="a",passo1!B7,passo1!B12)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4</v>
      </c>
      <c r="D58" s="38"/>
      <c r="E58" s="70"/>
      <c r="F58" s="14">
        <f>IF(C58&lt;=5,C58*3)</f>
        <v>12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4</v>
      </c>
      <c r="D61" s="36"/>
      <c r="E61" s="75"/>
      <c r="F61" s="42">
        <f>IF(C61&lt;=5,C61*1.5)</f>
        <v>6</v>
      </c>
    </row>
    <row r="62" spans="1:6" ht="12.75">
      <c r="A62" s="74"/>
      <c r="B62" s="42" t="s">
        <v>85</v>
      </c>
      <c r="C62" s="42">
        <v>4</v>
      </c>
      <c r="D62" s="36"/>
      <c r="E62" s="75"/>
      <c r="F62" s="42">
        <f>IF(C62&lt;=5,C62*1.5)</f>
        <v>6</v>
      </c>
    </row>
    <row r="63" spans="1:6" ht="12.75">
      <c r="A63" s="74"/>
      <c r="B63" s="42" t="s">
        <v>86</v>
      </c>
      <c r="C63" s="42">
        <v>4</v>
      </c>
      <c r="D63" s="36"/>
      <c r="E63" s="75"/>
      <c r="F63" s="42">
        <f>IF(C63&lt;=5,C63*1.5)</f>
        <v>6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4</v>
      </c>
      <c r="D65" s="78"/>
      <c r="E65" s="79" t="s">
        <v>89</v>
      </c>
      <c r="F65" s="77">
        <f>IF(C65&lt;=5,C65*2.8)</f>
        <v>11.2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71.79999999999998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IF(passo1!F23="a",passo1!B10,passo1!B5)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>
        <v>5</v>
      </c>
      <c r="D76" s="64"/>
      <c r="E76" s="65" t="s">
        <v>73</v>
      </c>
      <c r="F76" s="11">
        <f>IF(C76&lt;=5,C76*1.2)</f>
        <v>6</v>
      </c>
    </row>
    <row r="77" spans="1:6" ht="12.75">
      <c r="A77" s="63"/>
      <c r="B77" s="11" t="s">
        <v>74</v>
      </c>
      <c r="C77" s="11">
        <v>5</v>
      </c>
      <c r="D77" s="64"/>
      <c r="E77" s="65"/>
      <c r="F77" s="11">
        <f>IF(C77&lt;=5,C77*1.2)</f>
        <v>6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>
        <v>3</v>
      </c>
      <c r="D79" s="38"/>
      <c r="E79" s="70" t="s">
        <v>77</v>
      </c>
      <c r="F79" s="14">
        <f>IF(C79&lt;=5,C79*3)</f>
        <v>9</v>
      </c>
    </row>
    <row r="80" spans="1:6" ht="12.75">
      <c r="A80" s="69"/>
      <c r="B80" s="14" t="s">
        <v>78</v>
      </c>
      <c r="C80" s="14">
        <v>3</v>
      </c>
      <c r="D80" s="1"/>
      <c r="E80" s="70"/>
      <c r="F80" s="14">
        <f>IF(C80&lt;=5,C80*3)</f>
        <v>9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>
        <v>4</v>
      </c>
      <c r="D82" s="36"/>
      <c r="E82" s="75" t="s">
        <v>82</v>
      </c>
      <c r="F82" s="42">
        <f>IF(C82&lt;=5,C82*1.5)</f>
        <v>6</v>
      </c>
    </row>
    <row r="83" spans="1:6" ht="12.75">
      <c r="A83" s="74"/>
      <c r="B83" s="42" t="s">
        <v>84</v>
      </c>
      <c r="C83" s="42">
        <v>4</v>
      </c>
      <c r="D83" s="36"/>
      <c r="E83" s="75"/>
      <c r="F83" s="42">
        <f>IF(C83&lt;=5,C83*1.5)</f>
        <v>6</v>
      </c>
    </row>
    <row r="84" spans="1:6" ht="12.75">
      <c r="A84" s="74"/>
      <c r="B84" s="42" t="s">
        <v>85</v>
      </c>
      <c r="C84" s="42">
        <v>4</v>
      </c>
      <c r="D84" s="36"/>
      <c r="E84" s="75"/>
      <c r="F84" s="42">
        <f>IF(C84&lt;=5,C84*1.5)</f>
        <v>6</v>
      </c>
    </row>
    <row r="85" spans="1:6" ht="12.75">
      <c r="A85" s="74"/>
      <c r="B85" s="42" t="s">
        <v>86</v>
      </c>
      <c r="C85" s="42">
        <v>4</v>
      </c>
      <c r="D85" s="36"/>
      <c r="E85" s="75"/>
      <c r="F85" s="42">
        <f>IF(C85&lt;=5,C85*1.5)</f>
        <v>6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>
        <v>4</v>
      </c>
      <c r="D87" s="78"/>
      <c r="E87" s="79" t="s">
        <v>89</v>
      </c>
      <c r="F87" s="77">
        <f>IF(C87&lt;=5,C87*2.8)</f>
        <v>11.2</v>
      </c>
    </row>
    <row r="88" spans="1:6" ht="12.75">
      <c r="A88" s="76"/>
      <c r="B88" s="77" t="s">
        <v>90</v>
      </c>
      <c r="C88" s="77">
        <v>4</v>
      </c>
      <c r="D88" s="78"/>
      <c r="E88" s="79"/>
      <c r="F88" s="77">
        <f>IF(C88&lt;=5,C88*2.8)</f>
        <v>11.2</v>
      </c>
    </row>
    <row r="90" spans="4:6" ht="17.25">
      <c r="D90" s="80"/>
      <c r="E90" s="81"/>
      <c r="F90" s="82">
        <f>SUM(F76:F88)</f>
        <v>76.4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IF(passo1!F23="a",passo1!B11,passo1!B6)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>
        <v>3</v>
      </c>
      <c r="D98" s="64"/>
      <c r="E98" s="65" t="s">
        <v>73</v>
      </c>
      <c r="F98" s="11">
        <f>IF(C98&lt;=5,C98*1.2)</f>
        <v>3.5999999999999996</v>
      </c>
    </row>
    <row r="99" spans="1:6" ht="12.75">
      <c r="A99" s="63"/>
      <c r="B99" s="11" t="s">
        <v>74</v>
      </c>
      <c r="C99" s="11">
        <v>3</v>
      </c>
      <c r="D99" s="64"/>
      <c r="E99" s="65"/>
      <c r="F99" s="11">
        <f>IF(C99&lt;=5,C99*1.2)</f>
        <v>3.5999999999999996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>
        <v>3</v>
      </c>
      <c r="D101" s="38"/>
      <c r="E101" s="70" t="s">
        <v>77</v>
      </c>
      <c r="F101" s="14">
        <f>IF(C101&lt;=5,C101*3)</f>
        <v>9</v>
      </c>
    </row>
    <row r="102" spans="1:6" ht="12.75">
      <c r="A102" s="69"/>
      <c r="B102" s="14" t="s">
        <v>78</v>
      </c>
      <c r="C102" s="14">
        <v>3</v>
      </c>
      <c r="D102" s="38"/>
      <c r="E102" s="70"/>
      <c r="F102" s="14">
        <f>IF(C102&lt;=5,C102*3)</f>
        <v>9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>
        <v>3</v>
      </c>
      <c r="D104" s="36"/>
      <c r="E104" s="75" t="s">
        <v>82</v>
      </c>
      <c r="F104" s="42">
        <f>IF(C104&lt;=5,C104*1.5)</f>
        <v>4.5</v>
      </c>
    </row>
    <row r="105" spans="1:6" ht="12.75">
      <c r="A105" s="74"/>
      <c r="B105" s="42" t="s">
        <v>84</v>
      </c>
      <c r="C105" s="42">
        <v>3</v>
      </c>
      <c r="D105" s="36"/>
      <c r="E105" s="75"/>
      <c r="F105" s="42">
        <f>IF(C105&lt;=5,C105*1.5)</f>
        <v>4.5</v>
      </c>
    </row>
    <row r="106" spans="1:6" ht="12.75">
      <c r="A106" s="74"/>
      <c r="B106" s="42" t="s">
        <v>85</v>
      </c>
      <c r="C106" s="42">
        <v>2</v>
      </c>
      <c r="D106" s="36"/>
      <c r="E106" s="75"/>
      <c r="F106" s="42">
        <f>IF(C106&lt;=5,C106*1.5)</f>
        <v>3</v>
      </c>
    </row>
    <row r="107" spans="1:6" ht="12.75">
      <c r="A107" s="74"/>
      <c r="B107" s="42" t="s">
        <v>86</v>
      </c>
      <c r="C107" s="42">
        <v>3</v>
      </c>
      <c r="D107" s="36"/>
      <c r="E107" s="75"/>
      <c r="F107" s="42">
        <f>IF(C107&lt;=5,C107*1.5)</f>
        <v>4.5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>
        <v>3</v>
      </c>
      <c r="D109" s="78"/>
      <c r="E109" s="79" t="s">
        <v>89</v>
      </c>
      <c r="F109" s="77">
        <f>IF(C109&lt;=5,C109*2.8)</f>
        <v>8.399999999999999</v>
      </c>
    </row>
    <row r="110" spans="1:6" ht="12.75">
      <c r="A110" s="76"/>
      <c r="B110" s="77" t="s">
        <v>90</v>
      </c>
      <c r="C110" s="77">
        <v>3</v>
      </c>
      <c r="D110" s="78"/>
      <c r="E110" s="79"/>
      <c r="F110" s="77">
        <f>IF(C110&lt;=5,C110*2.8)</f>
        <v>8.399999999999999</v>
      </c>
    </row>
    <row r="112" spans="4:6" ht="17.25">
      <c r="D112" s="80"/>
      <c r="E112" s="81"/>
      <c r="F112" s="82">
        <f>SUM(F98:F110)</f>
        <v>58.5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IF(passo1!F23="a",passo1!B12,passo1!B7)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>
        <v>4</v>
      </c>
      <c r="D123" s="64"/>
      <c r="E123" s="65" t="s">
        <v>73</v>
      </c>
      <c r="F123" s="11">
        <f>IF(C123&lt;=5,C123*1.2)</f>
        <v>4.8</v>
      </c>
    </row>
    <row r="124" spans="1:6" ht="12.75">
      <c r="A124" s="63"/>
      <c r="B124" s="11" t="s">
        <v>74</v>
      </c>
      <c r="C124" s="11">
        <v>4</v>
      </c>
      <c r="D124" s="64"/>
      <c r="E124" s="65"/>
      <c r="F124" s="11">
        <f>IF(C124&lt;=5,C124*1.2)</f>
        <v>4.8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>
        <v>3</v>
      </c>
      <c r="D126" s="38"/>
      <c r="E126" s="70" t="s">
        <v>77</v>
      </c>
      <c r="F126" s="14">
        <f>IF(C126&lt;=5,C126*3)</f>
        <v>9</v>
      </c>
    </row>
    <row r="127" spans="1:6" ht="12.75">
      <c r="A127" s="69"/>
      <c r="B127" s="14" t="s">
        <v>78</v>
      </c>
      <c r="C127" s="14">
        <v>4</v>
      </c>
      <c r="D127" s="38"/>
      <c r="E127" s="70"/>
      <c r="F127" s="14">
        <f>IF(C127&lt;=5,C127*3)</f>
        <v>12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>
        <v>4</v>
      </c>
      <c r="D129" s="36"/>
      <c r="E129" s="75" t="s">
        <v>82</v>
      </c>
      <c r="F129" s="42">
        <f>IF(C129&lt;=5,C129*1.5)</f>
        <v>6</v>
      </c>
    </row>
    <row r="130" spans="1:6" ht="12.75">
      <c r="A130" s="74"/>
      <c r="B130" s="42" t="s">
        <v>84</v>
      </c>
      <c r="C130" s="42">
        <v>3</v>
      </c>
      <c r="D130" s="36"/>
      <c r="E130" s="75"/>
      <c r="F130" s="42">
        <f>IF(C130&lt;=5,C130*1.5)</f>
        <v>4.5</v>
      </c>
    </row>
    <row r="131" spans="1:6" ht="12.75">
      <c r="A131" s="74"/>
      <c r="B131" s="42" t="s">
        <v>85</v>
      </c>
      <c r="C131" s="42">
        <v>4</v>
      </c>
      <c r="D131" s="36"/>
      <c r="E131" s="75"/>
      <c r="F131" s="42">
        <f>IF(C131&lt;=5,C131*1.5)</f>
        <v>6</v>
      </c>
    </row>
    <row r="132" spans="1:6" ht="12.75">
      <c r="A132" s="74"/>
      <c r="B132" s="42" t="s">
        <v>86</v>
      </c>
      <c r="C132" s="42">
        <v>4</v>
      </c>
      <c r="D132" s="36"/>
      <c r="E132" s="75"/>
      <c r="F132" s="42">
        <f>IF(C132&lt;=5,C132*1.5)</f>
        <v>6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>
        <v>3</v>
      </c>
      <c r="D134" s="78"/>
      <c r="E134" s="79" t="s">
        <v>89</v>
      </c>
      <c r="F134" s="77">
        <f>IF(C134&lt;=5,C134*2.8)</f>
        <v>8.399999999999999</v>
      </c>
    </row>
    <row r="135" spans="1:6" ht="12.75">
      <c r="A135" s="76"/>
      <c r="B135" s="77" t="s">
        <v>90</v>
      </c>
      <c r="C135" s="77">
        <v>3</v>
      </c>
      <c r="D135" s="78"/>
      <c r="E135" s="79"/>
      <c r="F135" s="77">
        <f>IF(C135&lt;=5,C135*2.8)</f>
        <v>8.399999999999999</v>
      </c>
    </row>
    <row r="137" spans="4:6" ht="17.25">
      <c r="D137" s="80"/>
      <c r="E137" s="81"/>
      <c r="F137" s="82">
        <f>SUM(F123:F135)</f>
        <v>69.89999999999999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IF(passo1!F24="a",passo1!B5,passo1!B10)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IF(passo1!F24="a",passo1!B6,passo1!B11)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IF(passo1!F24="a",passo1!B7,passo1!B12)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IF(passo1!F24="a",passo1!B10,passo1!B5)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IF(passo1!F24="a",passo1!B11,passo1!B6)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IF(passo1!F24="a",passo1!B12,passo1!B7)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IF(passo1!F25="a",passo1!B5,passo1!B10)</f>
        <v>Schigi</v>
      </c>
      <c r="C4" s="59"/>
      <c r="E4" s="60" t="s">
        <v>70</v>
      </c>
      <c r="F4" s="60"/>
      <c r="I4" s="61">
        <f>AVERAGE(F21,F43,F68)</f>
        <v>57.46666666666667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4</v>
      </c>
      <c r="D10" s="38"/>
      <c r="E10" s="70" t="s">
        <v>77</v>
      </c>
      <c r="F10" s="14">
        <f>IF(C10&lt;=5,C10*3)</f>
        <v>12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58.4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IF(passo1!F25="a",passo1!B6,passo1!B11)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50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IF(passo1!F25="a",passo1!B7,passo1!B12)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4</v>
      </c>
      <c r="D61" s="36"/>
      <c r="E61" s="75"/>
      <c r="F61" s="42">
        <f>IF(C61&lt;=5,C61*1.5)</f>
        <v>6</v>
      </c>
    </row>
    <row r="62" spans="1:6" ht="12.75">
      <c r="A62" s="74"/>
      <c r="B62" s="42" t="s">
        <v>85</v>
      </c>
      <c r="C62" s="42">
        <v>3</v>
      </c>
      <c r="D62" s="36"/>
      <c r="E62" s="75"/>
      <c r="F62" s="42">
        <f>IF(C62&lt;=5,C62*1.5)</f>
        <v>4.5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4</v>
      </c>
      <c r="D65" s="78"/>
      <c r="E65" s="79" t="s">
        <v>89</v>
      </c>
      <c r="F65" s="77">
        <f>IF(C65&lt;=5,C65*2.8)</f>
        <v>11.2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63.99999999999999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IF(passo1!F25="a",passo1!B10,passo1!B5)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IF(passo1!F25="a",passo1!B11,passo1!B6)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IF(passo1!F25="a",passo1!B12,passo1!B7)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IF(passo1!F26="a",passo1!B5,passo1!B10)</f>
        <v>Schigi</v>
      </c>
      <c r="C4" s="59"/>
      <c r="E4" s="60" t="s">
        <v>70</v>
      </c>
      <c r="F4" s="60"/>
      <c r="I4" s="61">
        <f>AVERAGE(F21,F43,F68)</f>
        <v>54.6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4</v>
      </c>
      <c r="D15" s="36"/>
      <c r="E15" s="75"/>
      <c r="F15" s="42">
        <f>IF(C15&lt;=5,C15*1.5)</f>
        <v>6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57.3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IF(passo1!F26="a",passo1!B6,passo1!B11)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1</v>
      </c>
      <c r="D33" s="38"/>
      <c r="E33" s="70"/>
      <c r="F33" s="14">
        <f>IF(C33&lt;=5,C33*3)</f>
        <v>3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43.7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IF(passo1!F26="a",passo1!B7,passo1!B12)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4</v>
      </c>
      <c r="D61" s="36"/>
      <c r="E61" s="75"/>
      <c r="F61" s="42">
        <f>IF(C61&lt;=5,C61*1.5)</f>
        <v>6</v>
      </c>
    </row>
    <row r="62" spans="1:6" ht="12.75">
      <c r="A62" s="74"/>
      <c r="B62" s="42" t="s">
        <v>85</v>
      </c>
      <c r="C62" s="42">
        <v>4</v>
      </c>
      <c r="D62" s="36"/>
      <c r="E62" s="75"/>
      <c r="F62" s="42">
        <f>IF(C62&lt;=5,C62*1.5)</f>
        <v>6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62.800000000000004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IF(passo1!F26="a",passo1!B10,passo1!B5)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IF(passo1!F26="a",passo1!B11,passo1!B6)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IF(passo1!F26="a",passo1!B12,passo1!B7)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IF(passo1!F27="a",passo1!B5,passo1!B10)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IF(passo1!F27="a",passo1!B6,passo1!B11)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IF(passo1!F27="a",passo1!B7,passo1!B12)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IF(passo1!F27="a",passo1!B10,passo1!B5)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IF(passo1!F27="a",passo1!B11,passo1!B6)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IF(passo1!F27="a",passo1!B12,passo1!B7)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IF(passo1!F28="a",passo1!B5,passo1!B10)</f>
        <v>Schigi</v>
      </c>
      <c r="C4" s="59"/>
      <c r="E4" s="60" t="s">
        <v>70</v>
      </c>
      <c r="F4" s="60"/>
      <c r="I4" s="61">
        <f>AVERAGE(F21,F43,F68)</f>
        <v>54.73333333333333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2</v>
      </c>
      <c r="D8" s="64"/>
      <c r="E8" s="65"/>
      <c r="F8" s="11">
        <f>IF(C8&lt;=5,C8*1.2)</f>
        <v>2.4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59.99999999999999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IF(passo1!F28="a",passo1!B6,passo1!B11)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42.7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IF(passo1!F28="a",passo1!B7,passo1!B12)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4</v>
      </c>
      <c r="D58" s="38"/>
      <c r="E58" s="70"/>
      <c r="F58" s="14">
        <f>IF(C58&lt;=5,C58*3)</f>
        <v>12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4</v>
      </c>
      <c r="D63" s="36"/>
      <c r="E63" s="75"/>
      <c r="F63" s="42">
        <f>IF(C63&lt;=5,C63*1.5)</f>
        <v>6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61.5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IF(passo1!F28="a",passo1!B10,passo1!B5)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IF(passo1!F28="a",passo1!B11,passo1!B6)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IF(passo1!F28="a",passo1!B12,passo1!B7)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IF(passo1!F29="a",passo1!B5,passo1!B10)</f>
        <v>Schigi</v>
      </c>
      <c r="C4" s="59"/>
      <c r="E4" s="60" t="s">
        <v>70</v>
      </c>
      <c r="F4" s="60"/>
      <c r="I4" s="61">
        <f>AVERAGE(F21,F43,F68)</f>
        <v>46.6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1</v>
      </c>
      <c r="D11" s="38"/>
      <c r="E11" s="70"/>
      <c r="F11" s="14">
        <f>IF(C11&lt;=5,C11*3)</f>
        <v>3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1</v>
      </c>
      <c r="D18" s="78"/>
      <c r="E18" s="79" t="s">
        <v>89</v>
      </c>
      <c r="F18" s="77">
        <f>IF(C18&lt;=5,C18*2.8)</f>
        <v>2.8</v>
      </c>
    </row>
    <row r="19" spans="1:6" ht="12.75">
      <c r="A19" s="76"/>
      <c r="B19" s="77" t="s">
        <v>90</v>
      </c>
      <c r="C19" s="77">
        <v>1</v>
      </c>
      <c r="D19" s="78"/>
      <c r="E19" s="79"/>
      <c r="F19" s="77">
        <f>IF(C19&lt;=5,C19*2.8)</f>
        <v>2.8</v>
      </c>
    </row>
    <row r="21" spans="4:6" ht="17.25">
      <c r="D21" s="80"/>
      <c r="E21" s="81"/>
      <c r="F21" s="82">
        <f>SUM(F7:F19)</f>
        <v>41.3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IF(passo1!F29="a",passo1!B6,passo1!B11)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0</v>
      </c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1</v>
      </c>
      <c r="D40" s="78"/>
      <c r="E40" s="79" t="s">
        <v>89</v>
      </c>
      <c r="F40" s="77">
        <f>IF(C40&lt;=5,C40*2.8)</f>
        <v>2.8</v>
      </c>
    </row>
    <row r="41" spans="1:6" ht="12.75">
      <c r="A41" s="76"/>
      <c r="B41" s="77" t="s">
        <v>90</v>
      </c>
      <c r="C41" s="77">
        <v>1</v>
      </c>
      <c r="D41" s="78"/>
      <c r="E41" s="79"/>
      <c r="F41" s="77">
        <f>IF(C41&lt;=5,C41*2.8)</f>
        <v>2.8</v>
      </c>
    </row>
    <row r="43" spans="4:6" ht="17.25">
      <c r="D43" s="80"/>
      <c r="E43" s="81"/>
      <c r="F43" s="82">
        <f>SUM(F29:F41)</f>
        <v>37.1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IF(passo1!F29="a",passo1!B7,passo1!B12)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4</v>
      </c>
      <c r="D57" s="38"/>
      <c r="E57" s="70" t="s">
        <v>77</v>
      </c>
      <c r="F57" s="14">
        <f>IF(C57&lt;=5,C57*3)</f>
        <v>12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61.4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IF(passo1!F29="a",passo1!B10,passo1!B5)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IF(passo1!F29="a",passo1!B11,passo1!B6)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IF(passo1!F29="a",passo1!B12,passo1!B7)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C1">
      <selection activeCell="A20" sqref="A20"/>
    </sheetView>
  </sheetViews>
  <sheetFormatPr defaultColWidth="9.140625" defaultRowHeight="12.75"/>
  <cols>
    <col min="4" max="4" width="5.57421875" style="0" customWidth="1"/>
    <col min="6" max="6" width="20.421875" style="0" customWidth="1"/>
    <col min="7" max="7" width="18.28125" style="0" customWidth="1"/>
    <col min="8" max="8" width="15.421875" style="0" customWidth="1"/>
    <col min="9" max="9" width="15.00390625" style="0" customWidth="1"/>
    <col min="10" max="10" width="23.00390625" style="0" customWidth="1"/>
    <col min="11" max="11" width="16.8515625" style="0" customWidth="1"/>
  </cols>
  <sheetData>
    <row r="1" spans="1:6" ht="17.25">
      <c r="A1" s="2" t="s">
        <v>40</v>
      </c>
      <c r="B1" s="1"/>
      <c r="C1" s="1"/>
      <c r="D1" s="1"/>
      <c r="E1" s="46"/>
      <c r="F1" s="46"/>
    </row>
    <row r="2" spans="2:6" ht="17.25">
      <c r="B2" s="1"/>
      <c r="C2" s="1"/>
      <c r="D2" s="1"/>
      <c r="E2" s="46"/>
      <c r="F2" s="46"/>
    </row>
    <row r="3" spans="1:8" ht="17.25">
      <c r="A3" s="37" t="s">
        <v>37</v>
      </c>
      <c r="B3" s="38"/>
      <c r="C3" s="38"/>
      <c r="E3" s="47" t="s">
        <v>41</v>
      </c>
      <c r="F3" s="47"/>
      <c r="G3" s="47"/>
      <c r="H3" s="46"/>
    </row>
    <row r="5" spans="5:11" ht="15">
      <c r="E5" s="48" t="s">
        <v>6</v>
      </c>
      <c r="F5" s="48" t="s">
        <v>42</v>
      </c>
      <c r="G5" s="48" t="s">
        <v>43</v>
      </c>
      <c r="H5" s="48" t="s">
        <v>44</v>
      </c>
      <c r="I5" s="48" t="s">
        <v>45</v>
      </c>
      <c r="J5" s="48" t="s">
        <v>46</v>
      </c>
      <c r="K5" s="48" t="s">
        <v>47</v>
      </c>
    </row>
    <row r="6" spans="1:11" ht="16.5">
      <c r="A6" s="14">
        <f>passo2!S23</f>
        <v>20</v>
      </c>
      <c r="B6" s="14">
        <f>passo2!T23</f>
        <v>72.77499999999999</v>
      </c>
      <c r="D6" s="49">
        <v>1</v>
      </c>
      <c r="E6" s="50">
        <f>A6</f>
        <v>20</v>
      </c>
      <c r="F6" s="50">
        <f>B6</f>
        <v>72.77499999999999</v>
      </c>
      <c r="G6" s="51" t="str">
        <f>VLOOKUP(E6,partecipanti!A3:D50,2)</f>
        <v>Roggiery</v>
      </c>
      <c r="H6" s="51" t="str">
        <f>VLOOKUP(E6,partecipanti!A3:D50,3)</f>
        <v>Alessandro</v>
      </c>
      <c r="I6" s="51" t="str">
        <f>VLOOKUP(E6,partecipanti!A3:D50,4)</f>
        <v>Sandro</v>
      </c>
      <c r="J6" s="51">
        <f>VLOOKUP(E6,partecipanti!A3:P50,16)</f>
      </c>
      <c r="K6" s="51">
        <f>VLOOKUP(E6,partecipanti!A3:P50,14)</f>
      </c>
    </row>
    <row r="7" spans="1:11" ht="16.5">
      <c r="A7" s="14">
        <f>passo2!S46</f>
        <v>43</v>
      </c>
      <c r="B7" s="14">
        <f>passo2!T46</f>
        <v>67.64999999999999</v>
      </c>
      <c r="D7" s="49">
        <v>2</v>
      </c>
      <c r="E7" s="50">
        <f>A7</f>
        <v>43</v>
      </c>
      <c r="F7" s="50">
        <f>B7</f>
        <v>67.64999999999999</v>
      </c>
      <c r="G7" s="51" t="str">
        <f>VLOOKUP(E7,partecipanti!A3:D50,2)</f>
        <v>Campari</v>
      </c>
      <c r="H7" s="51" t="str">
        <f>VLOOKUP(E7,partecipanti!A3:D50,3)</f>
        <v>Giovanni</v>
      </c>
      <c r="I7" s="51" t="str">
        <f>VLOOKUP(E7,partecipanti!A3:D50,4)</f>
        <v>Sugar Gio</v>
      </c>
      <c r="J7" s="51">
        <f>VLOOKUP(E7,partecipanti!A3:P50,16)</f>
      </c>
      <c r="K7" s="51">
        <f>VLOOKUP(E7,partecipanti!A3:P50,14)</f>
      </c>
    </row>
    <row r="8" spans="1:11" ht="16.5">
      <c r="A8" s="14">
        <f>passo2!S13</f>
        <v>10</v>
      </c>
      <c r="B8" s="14">
        <f>passo2!T13</f>
        <v>62.650000000000006</v>
      </c>
      <c r="D8" s="49">
        <v>3</v>
      </c>
      <c r="E8" s="50">
        <f>A8</f>
        <v>10</v>
      </c>
      <c r="F8" s="50">
        <f>B8</f>
        <v>62.650000000000006</v>
      </c>
      <c r="G8" s="51" t="str">
        <f>VLOOKUP(E8,partecipanti!A3:D50,2)</f>
        <v>Piraccini</v>
      </c>
      <c r="H8" s="51" t="str">
        <f>VLOOKUP(E8,partecipanti!A3:D50,3)</f>
        <v>Marco</v>
      </c>
      <c r="I8" s="51" t="str">
        <f>VLOOKUP(E8,partecipanti!A3:D50,4)</f>
        <v>Darkav</v>
      </c>
      <c r="J8" s="51">
        <f>VLOOKUP(E8,partecipanti!A3:P50,16)</f>
      </c>
      <c r="K8" s="51">
        <f>VLOOKUP(E8,partecipanti!A3:P50,14)</f>
      </c>
    </row>
    <row r="9" spans="1:11" ht="16.5">
      <c r="A9" s="14">
        <f>passo2!S33</f>
        <v>30</v>
      </c>
      <c r="B9" s="14">
        <f>passo2!T33</f>
        <v>60.85</v>
      </c>
      <c r="D9" s="49" t="s">
        <v>48</v>
      </c>
      <c r="E9" s="50">
        <v>9</v>
      </c>
      <c r="F9" s="50">
        <v>62.47</v>
      </c>
      <c r="G9" s="51" t="str">
        <f>VLOOKUP(E9,partecipanti!A3:D50,2)</f>
        <v>Merli</v>
      </c>
      <c r="H9" s="51" t="str">
        <f>VLOOKUP(E9,partecipanti!A3:D50,3)</f>
        <v>Daniele</v>
      </c>
      <c r="I9" s="51" t="str">
        <f>VLOOKUP(E9,partecipanti!A3:D50,4)</f>
        <v>Spaghetto</v>
      </c>
      <c r="J9" s="51">
        <f>VLOOKUP(E9,partecipanti!A3:P50,16)</f>
      </c>
      <c r="K9" s="51">
        <f>VLOOKUP(E9,partecipanti!A3:P50,14)</f>
      </c>
    </row>
    <row r="10" spans="1:11" ht="16.5">
      <c r="A10" s="14">
        <f>passo2!S16</f>
        <v>13</v>
      </c>
      <c r="B10" s="14">
        <f>passo2!T16</f>
        <v>59.699999999999996</v>
      </c>
      <c r="D10" s="49">
        <v>4</v>
      </c>
      <c r="E10" s="50">
        <v>30</v>
      </c>
      <c r="F10" s="50">
        <v>60.85</v>
      </c>
      <c r="G10" s="51" t="s">
        <v>49</v>
      </c>
      <c r="H10" s="51" t="s">
        <v>50</v>
      </c>
      <c r="I10" s="51" t="s">
        <v>51</v>
      </c>
      <c r="J10" s="51" t="s">
        <v>52</v>
      </c>
      <c r="K10" s="51" t="s">
        <v>53</v>
      </c>
    </row>
    <row r="11" spans="1:11" ht="16.5">
      <c r="A11" s="14">
        <f>passo2!S36</f>
        <v>33</v>
      </c>
      <c r="B11" s="14">
        <f>passo2!T36</f>
        <v>58.95</v>
      </c>
      <c r="D11" s="49">
        <v>5</v>
      </c>
      <c r="E11" s="50">
        <v>13</v>
      </c>
      <c r="F11" s="50">
        <v>59.7</v>
      </c>
      <c r="G11" s="51" t="s">
        <v>54</v>
      </c>
      <c r="H11" s="51" t="s">
        <v>55</v>
      </c>
      <c r="I11" s="51" t="s">
        <v>56</v>
      </c>
      <c r="J11" s="51" t="s">
        <v>52</v>
      </c>
      <c r="K11" s="51" t="s">
        <v>57</v>
      </c>
    </row>
    <row r="12" spans="1:11" ht="16.5">
      <c r="A12" s="14">
        <f>passo2!S35</f>
        <v>32</v>
      </c>
      <c r="B12" s="14">
        <f>passo2!T35</f>
        <v>58.57499999999999</v>
      </c>
      <c r="D12" s="49">
        <v>6</v>
      </c>
      <c r="E12" s="50">
        <v>33</v>
      </c>
      <c r="F12" s="50">
        <v>58.95</v>
      </c>
      <c r="G12" s="51" t="s">
        <v>58</v>
      </c>
      <c r="H12" s="51" t="s">
        <v>59</v>
      </c>
      <c r="I12" s="51" t="s">
        <v>60</v>
      </c>
      <c r="J12" s="51" t="s">
        <v>52</v>
      </c>
      <c r="K12" s="51" t="s">
        <v>61</v>
      </c>
    </row>
    <row r="13" spans="1:11" ht="16.5">
      <c r="A13" s="14">
        <f>passo2!S22</f>
        <v>19</v>
      </c>
      <c r="B13" s="14">
        <f>passo2!T22</f>
        <v>0</v>
      </c>
      <c r="D13" s="49">
        <v>7</v>
      </c>
      <c r="E13" s="50">
        <v>32</v>
      </c>
      <c r="F13" s="50">
        <v>58.57499999999999</v>
      </c>
      <c r="G13" s="51" t="s">
        <v>62</v>
      </c>
      <c r="H13" s="51" t="s">
        <v>63</v>
      </c>
      <c r="I13" s="51" t="s">
        <v>62</v>
      </c>
      <c r="J13" s="51" t="s">
        <v>52</v>
      </c>
      <c r="K13" s="51" t="s">
        <v>64</v>
      </c>
    </row>
    <row r="14" spans="1:11" ht="12.75">
      <c r="A14" s="14">
        <f>passo2!S5</f>
        <v>2</v>
      </c>
      <c r="B14" s="14">
        <f>passo2!T5</f>
        <v>0</v>
      </c>
      <c r="D14" s="49"/>
      <c r="E14" s="52"/>
      <c r="F14" s="52"/>
      <c r="G14" s="53"/>
      <c r="H14" s="53"/>
      <c r="I14" s="53"/>
      <c r="J14" s="53"/>
      <c r="K14" s="53"/>
    </row>
    <row r="15" spans="1:11" ht="12.75">
      <c r="A15" s="14">
        <f>passo2!S4</f>
        <v>1</v>
      </c>
      <c r="B15" s="14">
        <f>passo2!T4</f>
        <v>0</v>
      </c>
      <c r="D15" s="49"/>
      <c r="E15" s="52"/>
      <c r="F15" s="52"/>
      <c r="G15" s="53"/>
      <c r="H15" s="53"/>
      <c r="I15" s="53"/>
      <c r="J15" s="53"/>
      <c r="K15" s="53"/>
    </row>
    <row r="16" spans="1:6" ht="12.75">
      <c r="A16" s="14">
        <f>passo2!S53</f>
        <v>50</v>
      </c>
      <c r="B16" s="14">
        <f>passo2!T53</f>
        <v>0</v>
      </c>
      <c r="E16" s="54"/>
      <c r="F16" s="1"/>
    </row>
    <row r="17" spans="1:2" ht="12.75">
      <c r="A17" s="14">
        <f>passo2!S39</f>
        <v>36</v>
      </c>
      <c r="B17" s="14">
        <f>passo2!T39</f>
        <v>0</v>
      </c>
    </row>
    <row r="18" spans="1:5" ht="12.75">
      <c r="A18" s="14">
        <f>passo2!S38</f>
        <v>35</v>
      </c>
      <c r="B18" s="14">
        <f>passo2!T38</f>
        <v>0</v>
      </c>
      <c r="D18" t="s">
        <v>65</v>
      </c>
      <c r="E18" t="s">
        <v>66</v>
      </c>
    </row>
    <row r="19" spans="1:5" ht="12.75">
      <c r="A19" s="14">
        <f>passo2!S37</f>
        <v>34</v>
      </c>
      <c r="B19" s="14">
        <f>passo2!T37</f>
        <v>0</v>
      </c>
      <c r="E19" t="s">
        <v>67</v>
      </c>
    </row>
    <row r="20" spans="1:2" ht="12.75">
      <c r="A20" s="14">
        <f>passo2!S50</f>
        <v>47</v>
      </c>
      <c r="B20" s="14">
        <f>passo2!T50</f>
        <v>0</v>
      </c>
    </row>
    <row r="21" spans="1:6" ht="12.75">
      <c r="A21" s="14">
        <f>passo2!S41</f>
        <v>38</v>
      </c>
      <c r="B21" s="14">
        <f>passo2!T41</f>
        <v>0</v>
      </c>
      <c r="E21" s="54"/>
      <c r="F21" s="1"/>
    </row>
    <row r="22" spans="1:6" ht="12.75">
      <c r="A22" s="14">
        <f>passo2!S40</f>
        <v>37</v>
      </c>
      <c r="B22" s="14">
        <f>passo2!T40</f>
        <v>0</v>
      </c>
      <c r="E22" s="54"/>
      <c r="F22" s="1"/>
    </row>
    <row r="23" spans="1:6" ht="12.75">
      <c r="A23" s="14">
        <f>passo2!S32</f>
        <v>29</v>
      </c>
      <c r="B23" s="14">
        <f>passo2!T32</f>
        <v>0</v>
      </c>
      <c r="E23" s="54"/>
      <c r="F23" s="1"/>
    </row>
    <row r="24" spans="1:6" ht="12.75">
      <c r="A24" s="14">
        <f>passo2!S17</f>
        <v>14</v>
      </c>
      <c r="B24" s="14">
        <f>passo2!T17</f>
        <v>0</v>
      </c>
      <c r="E24" s="54"/>
      <c r="F24" s="1"/>
    </row>
    <row r="25" spans="1:6" ht="12.75">
      <c r="A25" s="14">
        <f>passo2!S34</f>
        <v>31</v>
      </c>
      <c r="B25" s="14">
        <f>passo2!T34</f>
        <v>0</v>
      </c>
      <c r="E25" s="54"/>
      <c r="F25" s="1"/>
    </row>
    <row r="26" spans="1:2" ht="12.75">
      <c r="A26" s="14">
        <f>passo2!S49</f>
        <v>46</v>
      </c>
      <c r="B26" s="14">
        <f>passo2!T49</f>
        <v>0</v>
      </c>
    </row>
    <row r="27" spans="1:2" ht="12.75">
      <c r="A27" s="14">
        <f>passo2!S48</f>
        <v>45</v>
      </c>
      <c r="B27" s="14">
        <f>passo2!T48</f>
        <v>0</v>
      </c>
    </row>
    <row r="28" spans="1:2" ht="12.75">
      <c r="A28" s="14">
        <f>passo2!S6</f>
        <v>3</v>
      </c>
      <c r="B28" s="14">
        <f>passo2!T6</f>
        <v>0</v>
      </c>
    </row>
    <row r="29" spans="1:2" ht="12.75">
      <c r="A29" s="14">
        <f>passo2!S52</f>
        <v>49</v>
      </c>
      <c r="B29" s="14">
        <f>passo2!T52</f>
        <v>0</v>
      </c>
    </row>
    <row r="30" spans="1:2" ht="12.75">
      <c r="A30" s="14">
        <f>passo2!S51</f>
        <v>48</v>
      </c>
      <c r="B30" s="14">
        <f>passo2!T51</f>
        <v>0</v>
      </c>
    </row>
    <row r="31" spans="1:2" ht="12.75">
      <c r="A31" s="14">
        <f>passo2!S44</f>
        <v>41</v>
      </c>
      <c r="B31" s="14">
        <f>passo2!T44</f>
        <v>0</v>
      </c>
    </row>
    <row r="32" spans="1:2" ht="12.75">
      <c r="A32" s="14">
        <f>passo2!S43</f>
        <v>40</v>
      </c>
      <c r="B32" s="14">
        <f>passo2!T43</f>
        <v>0</v>
      </c>
    </row>
    <row r="33" spans="1:2" ht="12.75">
      <c r="A33" s="14">
        <f>passo2!S42</f>
        <v>39</v>
      </c>
      <c r="B33" s="14">
        <f>passo2!T42</f>
        <v>0</v>
      </c>
    </row>
    <row r="34" spans="1:2" ht="12.75">
      <c r="A34" s="14">
        <f>passo2!S47</f>
        <v>44</v>
      </c>
      <c r="B34" s="14">
        <f>passo2!T47</f>
        <v>0</v>
      </c>
    </row>
    <row r="35" spans="1:2" ht="12.75">
      <c r="A35" s="14">
        <f>passo2!S45</f>
        <v>42</v>
      </c>
      <c r="B35" s="14">
        <f>passo2!T45</f>
        <v>0</v>
      </c>
    </row>
    <row r="36" spans="1:2" ht="12.75">
      <c r="A36" s="14">
        <f>passo2!S15</f>
        <v>12</v>
      </c>
      <c r="B36" s="14">
        <f>passo2!T15</f>
        <v>0</v>
      </c>
    </row>
    <row r="37" spans="1:2" ht="12.75">
      <c r="A37" s="14">
        <f>passo2!S28</f>
        <v>25</v>
      </c>
      <c r="B37" s="14">
        <f>passo2!T28</f>
        <v>0</v>
      </c>
    </row>
    <row r="38" spans="1:2" ht="12.75">
      <c r="A38" s="14">
        <f>passo2!S19</f>
        <v>16</v>
      </c>
      <c r="B38" s="14">
        <f>passo2!T19</f>
        <v>0</v>
      </c>
    </row>
    <row r="39" spans="1:2" ht="12.75">
      <c r="A39" s="14">
        <f>passo2!S18</f>
        <v>15</v>
      </c>
      <c r="B39" s="14">
        <f>passo2!T18</f>
        <v>0</v>
      </c>
    </row>
    <row r="40" spans="1:2" ht="12.75">
      <c r="A40" s="14">
        <f>passo2!S11</f>
        <v>8</v>
      </c>
      <c r="B40" s="14">
        <f>passo2!T11</f>
        <v>0</v>
      </c>
    </row>
    <row r="41" spans="1:2" ht="12.75">
      <c r="A41" s="14">
        <f>passo2!S10</f>
        <v>7</v>
      </c>
      <c r="B41" s="14">
        <f>passo2!T10</f>
        <v>0</v>
      </c>
    </row>
    <row r="42" spans="1:2" ht="12.75">
      <c r="A42" s="14">
        <f>passo2!S9</f>
        <v>6</v>
      </c>
      <c r="B42" s="14">
        <f>passo2!T9</f>
        <v>0</v>
      </c>
    </row>
    <row r="43" spans="1:2" ht="12.75">
      <c r="A43" s="14">
        <f>passo2!S14</f>
        <v>11</v>
      </c>
      <c r="B43" s="14">
        <f>passo2!T14</f>
        <v>0</v>
      </c>
    </row>
    <row r="44" spans="1:2" ht="12.75">
      <c r="A44" s="14">
        <f>passo2!S8</f>
        <v>5</v>
      </c>
      <c r="B44" s="14">
        <f>passo2!T8</f>
        <v>0</v>
      </c>
    </row>
    <row r="45" spans="1:2" ht="12.75">
      <c r="A45" s="14">
        <f>passo2!S12</f>
        <v>9</v>
      </c>
      <c r="B45" s="14">
        <f>passo2!T12</f>
        <v>0</v>
      </c>
    </row>
    <row r="46" spans="1:2" ht="12.75">
      <c r="A46" s="14">
        <f>passo2!S27</f>
        <v>24</v>
      </c>
      <c r="B46" s="14">
        <f>passo2!T27</f>
        <v>0</v>
      </c>
    </row>
    <row r="47" spans="1:2" ht="12.75">
      <c r="A47" s="14">
        <f>passo2!S26</f>
        <v>23</v>
      </c>
      <c r="B47" s="14">
        <f>passo2!T26</f>
        <v>0</v>
      </c>
    </row>
    <row r="48" spans="1:2" ht="12.75">
      <c r="A48" s="14">
        <f>passo2!S31</f>
        <v>28</v>
      </c>
      <c r="B48" s="14">
        <f>passo2!T31</f>
        <v>0</v>
      </c>
    </row>
    <row r="49" spans="1:2" ht="12.75">
      <c r="A49" s="14">
        <f>passo2!S30</f>
        <v>27</v>
      </c>
      <c r="B49" s="14">
        <f>passo2!T30</f>
        <v>0</v>
      </c>
    </row>
    <row r="50" spans="1:2" ht="12.75">
      <c r="A50" s="14">
        <f>passo2!S29</f>
        <v>26</v>
      </c>
      <c r="B50" s="14">
        <f>passo2!T29</f>
        <v>0</v>
      </c>
    </row>
    <row r="51" spans="1:2" ht="12.75">
      <c r="A51" s="14">
        <f>passo2!S7</f>
        <v>4</v>
      </c>
      <c r="B51" s="14">
        <f>passo2!T7</f>
        <v>0</v>
      </c>
    </row>
    <row r="52" spans="1:2" ht="12.75">
      <c r="A52" s="14">
        <f>passo2!S21</f>
        <v>18</v>
      </c>
      <c r="B52" s="14">
        <f>passo2!T21</f>
        <v>0</v>
      </c>
    </row>
    <row r="53" spans="1:2" ht="12.75">
      <c r="A53" s="14">
        <f>passo2!S20</f>
        <v>17</v>
      </c>
      <c r="B53" s="14">
        <f>passo2!T20</f>
        <v>0</v>
      </c>
    </row>
    <row r="54" spans="1:2" ht="12.75">
      <c r="A54" s="14">
        <f>passo2!S25</f>
        <v>22</v>
      </c>
      <c r="B54" s="14">
        <f>passo2!T25</f>
        <v>0</v>
      </c>
    </row>
    <row r="55" spans="1:2" ht="12.75">
      <c r="A55" s="14">
        <f>passo2!S24</f>
        <v>21</v>
      </c>
      <c r="B55" s="14">
        <f>passo2!T24</f>
        <v>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IF(passo1!F30="a",passo1!B5,passo1!B10)</f>
        <v>Schigi</v>
      </c>
      <c r="C4" s="59"/>
      <c r="E4" s="60" t="s">
        <v>70</v>
      </c>
      <c r="F4" s="60"/>
      <c r="I4" s="61">
        <f>AVERAGE(F21,F43,F68)</f>
        <v>54.23333333333333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2</v>
      </c>
      <c r="D8" s="64"/>
      <c r="E8" s="65"/>
      <c r="F8" s="11">
        <f>IF(C8&lt;=5,C8*1.2)</f>
        <v>2.4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51.4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IF(passo1!F30="a",passo1!B6,passo1!B11)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4</v>
      </c>
      <c r="D29" s="64"/>
      <c r="E29" s="65" t="s">
        <v>73</v>
      </c>
      <c r="F29" s="11">
        <f>IF(C29&lt;=5,C29*1.2)</f>
        <v>4.8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49.699999999999996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IF(passo1!F30="a",passo1!B7,passo1!B12)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3</v>
      </c>
      <c r="D62" s="36"/>
      <c r="E62" s="75"/>
      <c r="F62" s="42">
        <f>IF(C62&lt;=5,C62*1.5)</f>
        <v>4.5</v>
      </c>
    </row>
    <row r="63" spans="1:6" ht="12.75">
      <c r="A63" s="74"/>
      <c r="B63" s="42" t="s">
        <v>86</v>
      </c>
      <c r="C63" s="42">
        <v>4</v>
      </c>
      <c r="D63" s="36"/>
      <c r="E63" s="75"/>
      <c r="F63" s="42">
        <f>IF(C63&lt;=5,C63*1.5)</f>
        <v>6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61.6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IF(passo1!F30="a",passo1!B10,passo1!B5)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IF(passo1!F30="a",passo1!B11,passo1!B6)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IF(passo1!F30="a",passo1!B12,passo1!B7)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IF(passo1!F31="a",passo1!B5,passo1!B10)</f>
        <v>Kuaska</v>
      </c>
      <c r="C4" s="59"/>
      <c r="E4" s="60" t="s">
        <v>70</v>
      </c>
      <c r="F4" s="60"/>
      <c r="I4" s="61">
        <f>AVERAGE(F21,F43,F68)</f>
        <v>46.866666666666674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IF(passo1!F31="a",passo1!B6,passo1!B11)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1</v>
      </c>
      <c r="D36" s="36"/>
      <c r="E36" s="75"/>
      <c r="F36" s="42">
        <f>IF(C36&lt;=5,C36*1.5)</f>
        <v>1.5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43.900000000000006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IF(passo1!F31="a",passo1!B7,passo1!B12)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2</v>
      </c>
      <c r="D60" s="36"/>
      <c r="E60" s="75" t="s">
        <v>82</v>
      </c>
      <c r="F60" s="42">
        <f>IF(C60&lt;=5,C60*1.5)</f>
        <v>3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42.7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IF(passo1!F31="a",passo1!B10,passo1!B5)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IF(passo1!F31="a",passo1!B11,passo1!B6)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IF(passo1!F31="a",passo1!B12,passo1!B7)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IF(passo1!F32="a",passo1!B5,passo1!B10)</f>
        <v>Kuaska</v>
      </c>
      <c r="C4" s="59"/>
      <c r="E4" s="60" t="s">
        <v>70</v>
      </c>
      <c r="F4" s="60"/>
      <c r="I4" s="61">
        <f>AVERAGE(F21,F43,F68)</f>
        <v>50.96666666666667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4</v>
      </c>
      <c r="D10" s="38"/>
      <c r="E10" s="70" t="s">
        <v>77</v>
      </c>
      <c r="F10" s="14">
        <f>IF(C10&lt;=5,C10*3)</f>
        <v>12</v>
      </c>
    </row>
    <row r="11" spans="1:9" ht="15">
      <c r="A11" s="69"/>
      <c r="B11" s="14" t="s">
        <v>78</v>
      </c>
      <c r="C11" s="14">
        <v>4</v>
      </c>
      <c r="D11" s="38"/>
      <c r="E11" s="70"/>
      <c r="F11" s="14">
        <f>IF(C11&lt;=5,C11*3)</f>
        <v>12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4</v>
      </c>
      <c r="D13" s="36"/>
      <c r="E13" s="75" t="s">
        <v>82</v>
      </c>
      <c r="F13" s="42">
        <f>IF(C13&lt;=5,C13*1.5)</f>
        <v>6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4</v>
      </c>
      <c r="D16" s="36"/>
      <c r="E16" s="75"/>
      <c r="F16" s="42">
        <f>IF(C16&lt;=5,C16*1.5)</f>
        <v>6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69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IF(passo1!F32="a",passo1!B6,passo1!B11)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46.900000000000006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IF(passo1!F32="a",passo1!B7,passo1!B12)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1</v>
      </c>
      <c r="D57" s="38"/>
      <c r="E57" s="70" t="s">
        <v>77</v>
      </c>
      <c r="F57" s="14">
        <f>IF(C57&lt;=5,C57*3)</f>
        <v>3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2</v>
      </c>
      <c r="D60" s="36"/>
      <c r="E60" s="75" t="s">
        <v>82</v>
      </c>
      <c r="F60" s="42">
        <f>IF(C60&lt;=5,C60*1.5)</f>
        <v>3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1</v>
      </c>
      <c r="D63" s="36"/>
      <c r="E63" s="75"/>
      <c r="F63" s="42">
        <f>IF(C63&lt;=5,C63*1.5)</f>
        <v>1.5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37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IF(passo1!F32="a",passo1!B10,passo1!B5)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IF(passo1!F32="a",passo1!B11,passo1!B6)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IF(passo1!F32="a",passo1!B12,passo1!B7)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IF(passo1!F33="a",passo1!B5,passo1!B10)</f>
        <v>Kuaska</v>
      </c>
      <c r="C4" s="59"/>
      <c r="E4" s="60" t="s">
        <v>70</v>
      </c>
      <c r="F4" s="60"/>
      <c r="I4" s="61">
        <f>AVERAGE(F21,F43,F68)</f>
        <v>57.199999999999996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>
        <f>IF(F90&gt;0,((SUM($F$21,$F$43,$F$68,$F$90,$F$112,$F$137)-$I$11)-$I$13)/4)</f>
        <v>60.85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2</v>
      </c>
      <c r="D10" s="38"/>
      <c r="E10" s="70" t="s">
        <v>77</v>
      </c>
      <c r="F10" s="14">
        <f>IF(C10&lt;=5,C10*3)</f>
        <v>6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>
        <f>IF(F90&gt;0,MIN($F$21,$F$43,$F$68,$F$90,$F$112,$F$137))</f>
        <v>52.8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>
        <f>IF(F90&gt;0,MAX($F$21,$F$43,$F$68,$F$90,$F$112,$F$137))</f>
        <v>71.6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52.8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IF(passo1!F33="a",passo1!B6,passo1!B11)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57.3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IF(passo1!F33="a",passo1!B7,passo1!B12)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4</v>
      </c>
      <c r="D58" s="38"/>
      <c r="E58" s="70"/>
      <c r="F58" s="14">
        <f>IF(C58&lt;=5,C58*3)</f>
        <v>12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3</v>
      </c>
      <c r="D62" s="36"/>
      <c r="E62" s="75"/>
      <c r="F62" s="42">
        <f>IF(C62&lt;=5,C62*1.5)</f>
        <v>4.5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61.5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IF(passo1!F33="a",passo1!B10,passo1!B5)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>
        <v>3</v>
      </c>
      <c r="D76" s="64"/>
      <c r="E76" s="65" t="s">
        <v>73</v>
      </c>
      <c r="F76" s="11">
        <f>IF(C76&lt;=5,C76*1.2)</f>
        <v>3.5999999999999996</v>
      </c>
    </row>
    <row r="77" spans="1:6" ht="12.75">
      <c r="A77" s="63"/>
      <c r="B77" s="11" t="s">
        <v>74</v>
      </c>
      <c r="C77" s="11">
        <v>3</v>
      </c>
      <c r="D77" s="64"/>
      <c r="E77" s="65"/>
      <c r="F77" s="11">
        <f>IF(C77&lt;=5,C77*1.2)</f>
        <v>3.5999999999999996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>
        <v>4</v>
      </c>
      <c r="D79" s="38"/>
      <c r="E79" s="70" t="s">
        <v>77</v>
      </c>
      <c r="F79" s="14">
        <f>IF(C79&lt;=5,C79*3)</f>
        <v>12</v>
      </c>
    </row>
    <row r="80" spans="1:6" ht="12.75">
      <c r="A80" s="69"/>
      <c r="B80" s="14" t="s">
        <v>78</v>
      </c>
      <c r="C80" s="14">
        <v>3</v>
      </c>
      <c r="D80" s="1"/>
      <c r="E80" s="70"/>
      <c r="F80" s="14">
        <f>IF(C80&lt;=5,C80*3)</f>
        <v>9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>
        <v>3</v>
      </c>
      <c r="D82" s="36"/>
      <c r="E82" s="75" t="s">
        <v>82</v>
      </c>
      <c r="F82" s="42">
        <f>IF(C82&lt;=5,C82*1.5)</f>
        <v>4.5</v>
      </c>
    </row>
    <row r="83" spans="1:6" ht="12.75">
      <c r="A83" s="74"/>
      <c r="B83" s="42" t="s">
        <v>84</v>
      </c>
      <c r="C83" s="42">
        <v>3</v>
      </c>
      <c r="D83" s="36"/>
      <c r="E83" s="75"/>
      <c r="F83" s="42">
        <f>IF(C83&lt;=5,C83*1.5)</f>
        <v>4.5</v>
      </c>
    </row>
    <row r="84" spans="1:6" ht="12.75">
      <c r="A84" s="74"/>
      <c r="B84" s="42" t="s">
        <v>85</v>
      </c>
      <c r="C84" s="42">
        <v>3</v>
      </c>
      <c r="D84" s="36"/>
      <c r="E84" s="75"/>
      <c r="F84" s="42">
        <f>IF(C84&lt;=5,C84*1.5)</f>
        <v>4.5</v>
      </c>
    </row>
    <row r="85" spans="1:6" ht="12.75">
      <c r="A85" s="74"/>
      <c r="B85" s="42" t="s">
        <v>86</v>
      </c>
      <c r="C85" s="42">
        <v>3</v>
      </c>
      <c r="D85" s="36"/>
      <c r="E85" s="75"/>
      <c r="F85" s="42">
        <f>IF(C85&lt;=5,C85*1.5)</f>
        <v>4.5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>
        <v>2</v>
      </c>
      <c r="D87" s="78"/>
      <c r="E87" s="79" t="s">
        <v>89</v>
      </c>
      <c r="F87" s="77">
        <f>IF(C87&lt;=5,C87*2.8)</f>
        <v>5.6</v>
      </c>
    </row>
    <row r="88" spans="1:6" ht="12.75">
      <c r="A88" s="76"/>
      <c r="B88" s="77" t="s">
        <v>90</v>
      </c>
      <c r="C88" s="77">
        <v>2</v>
      </c>
      <c r="D88" s="78"/>
      <c r="E88" s="79"/>
      <c r="F88" s="77">
        <f>IF(C88&lt;=5,C88*2.8)</f>
        <v>5.6</v>
      </c>
    </row>
    <row r="90" spans="4:6" ht="17.25">
      <c r="D90" s="80"/>
      <c r="E90" s="81"/>
      <c r="F90" s="82">
        <f>SUM(F76:F88)</f>
        <v>57.400000000000006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IF(passo1!F33="a",passo1!B11,passo1!B6)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>
        <v>3</v>
      </c>
      <c r="D98" s="64"/>
      <c r="E98" s="65" t="s">
        <v>73</v>
      </c>
      <c r="F98" s="11">
        <f>IF(C98&lt;=5,C98*1.2)</f>
        <v>3.5999999999999996</v>
      </c>
    </row>
    <row r="99" spans="1:6" ht="12.75">
      <c r="A99" s="63"/>
      <c r="B99" s="11" t="s">
        <v>74</v>
      </c>
      <c r="C99" s="11">
        <v>3</v>
      </c>
      <c r="D99" s="64"/>
      <c r="E99" s="65"/>
      <c r="F99" s="11">
        <f>IF(C99&lt;=5,C99*1.2)</f>
        <v>3.5999999999999996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>
        <v>4</v>
      </c>
      <c r="D101" s="38"/>
      <c r="E101" s="70" t="s">
        <v>77</v>
      </c>
      <c r="F101" s="14">
        <f>IF(C101&lt;=5,C101*3)</f>
        <v>12</v>
      </c>
    </row>
    <row r="102" spans="1:6" ht="12.75">
      <c r="A102" s="69"/>
      <c r="B102" s="14" t="s">
        <v>78</v>
      </c>
      <c r="C102" s="14">
        <v>4</v>
      </c>
      <c r="D102" s="38"/>
      <c r="E102" s="70"/>
      <c r="F102" s="14">
        <f>IF(C102&lt;=5,C102*3)</f>
        <v>12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>
        <v>3</v>
      </c>
      <c r="D104" s="36"/>
      <c r="E104" s="75" t="s">
        <v>82</v>
      </c>
      <c r="F104" s="42">
        <f>IF(C104&lt;=5,C104*1.5)</f>
        <v>4.5</v>
      </c>
    </row>
    <row r="105" spans="1:6" ht="12.75">
      <c r="A105" s="74"/>
      <c r="B105" s="42" t="s">
        <v>84</v>
      </c>
      <c r="C105" s="42">
        <v>3</v>
      </c>
      <c r="D105" s="36"/>
      <c r="E105" s="75"/>
      <c r="F105" s="42">
        <f>IF(C105&lt;=5,C105*1.5)</f>
        <v>4.5</v>
      </c>
    </row>
    <row r="106" spans="1:6" ht="12.75">
      <c r="A106" s="74"/>
      <c r="B106" s="42" t="s">
        <v>85</v>
      </c>
      <c r="C106" s="42">
        <v>3</v>
      </c>
      <c r="D106" s="36"/>
      <c r="E106" s="75"/>
      <c r="F106" s="42">
        <f>IF(C106&lt;=5,C106*1.5)</f>
        <v>4.5</v>
      </c>
    </row>
    <row r="107" spans="1:6" ht="12.75">
      <c r="A107" s="74"/>
      <c r="B107" s="42" t="s">
        <v>86</v>
      </c>
      <c r="C107" s="42">
        <v>3</v>
      </c>
      <c r="D107" s="36"/>
      <c r="E107" s="75"/>
      <c r="F107" s="42">
        <f>IF(C107&lt;=5,C107*1.5)</f>
        <v>4.5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>
        <v>4</v>
      </c>
      <c r="D109" s="78"/>
      <c r="E109" s="79" t="s">
        <v>89</v>
      </c>
      <c r="F109" s="77">
        <f>IF(C109&lt;=5,C109*2.8)</f>
        <v>11.2</v>
      </c>
    </row>
    <row r="110" spans="1:6" ht="12.75">
      <c r="A110" s="76"/>
      <c r="B110" s="77" t="s">
        <v>90</v>
      </c>
      <c r="C110" s="77">
        <v>4</v>
      </c>
      <c r="D110" s="78"/>
      <c r="E110" s="79"/>
      <c r="F110" s="77">
        <f>IF(C110&lt;=5,C110*2.8)</f>
        <v>11.2</v>
      </c>
    </row>
    <row r="112" spans="4:6" ht="17.25">
      <c r="D112" s="80"/>
      <c r="E112" s="81"/>
      <c r="F112" s="82">
        <f>SUM(F98:F110)</f>
        <v>71.6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IF(passo1!F33="a",passo1!B12,passo1!B7)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>
        <v>4</v>
      </c>
      <c r="D123" s="64"/>
      <c r="E123" s="65" t="s">
        <v>73</v>
      </c>
      <c r="F123" s="11">
        <f>IF(C123&lt;=5,C123*1.2)</f>
        <v>4.8</v>
      </c>
    </row>
    <row r="124" spans="1:6" ht="12.75">
      <c r="A124" s="63"/>
      <c r="B124" s="11" t="s">
        <v>74</v>
      </c>
      <c r="C124" s="11">
        <v>3</v>
      </c>
      <c r="D124" s="64"/>
      <c r="E124" s="65"/>
      <c r="F124" s="11">
        <f>IF(C124&lt;=5,C124*1.2)</f>
        <v>3.5999999999999996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>
        <v>4</v>
      </c>
      <c r="D126" s="38"/>
      <c r="E126" s="70" t="s">
        <v>77</v>
      </c>
      <c r="F126" s="14">
        <f>IF(C126&lt;=5,C126*3)</f>
        <v>12</v>
      </c>
    </row>
    <row r="127" spans="1:6" ht="12.75">
      <c r="A127" s="69"/>
      <c r="B127" s="14" t="s">
        <v>78</v>
      </c>
      <c r="C127" s="14">
        <v>3</v>
      </c>
      <c r="D127" s="38"/>
      <c r="E127" s="70"/>
      <c r="F127" s="14">
        <f>IF(C127&lt;=5,C127*3)</f>
        <v>9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>
        <v>4</v>
      </c>
      <c r="D129" s="36"/>
      <c r="E129" s="75" t="s">
        <v>82</v>
      </c>
      <c r="F129" s="42">
        <f>IF(C129&lt;=5,C129*1.5)</f>
        <v>6</v>
      </c>
    </row>
    <row r="130" spans="1:6" ht="12.75">
      <c r="A130" s="74"/>
      <c r="B130" s="42" t="s">
        <v>84</v>
      </c>
      <c r="C130" s="42">
        <v>3</v>
      </c>
      <c r="D130" s="36"/>
      <c r="E130" s="75"/>
      <c r="F130" s="42">
        <f>IF(C130&lt;=5,C130*1.5)</f>
        <v>4.5</v>
      </c>
    </row>
    <row r="131" spans="1:6" ht="12.75">
      <c r="A131" s="74"/>
      <c r="B131" s="42" t="s">
        <v>85</v>
      </c>
      <c r="C131" s="42">
        <v>4</v>
      </c>
      <c r="D131" s="36"/>
      <c r="E131" s="75"/>
      <c r="F131" s="42">
        <f>IF(C131&lt;=5,C131*1.5)</f>
        <v>6</v>
      </c>
    </row>
    <row r="132" spans="1:6" ht="12.75">
      <c r="A132" s="74"/>
      <c r="B132" s="42" t="s">
        <v>86</v>
      </c>
      <c r="C132" s="42">
        <v>3</v>
      </c>
      <c r="D132" s="36"/>
      <c r="E132" s="75"/>
      <c r="F132" s="42">
        <f>IF(C132&lt;=5,C132*1.5)</f>
        <v>4.5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>
        <v>3</v>
      </c>
      <c r="D134" s="78"/>
      <c r="E134" s="79" t="s">
        <v>89</v>
      </c>
      <c r="F134" s="77">
        <f>IF(C134&lt;=5,C134*2.8)</f>
        <v>8.399999999999999</v>
      </c>
    </row>
    <row r="135" spans="1:6" ht="12.75">
      <c r="A135" s="76"/>
      <c r="B135" s="77" t="s">
        <v>90</v>
      </c>
      <c r="C135" s="77">
        <v>3</v>
      </c>
      <c r="D135" s="78"/>
      <c r="E135" s="79"/>
      <c r="F135" s="77">
        <f>IF(C135&lt;=5,C135*2.8)</f>
        <v>8.399999999999999</v>
      </c>
    </row>
    <row r="137" spans="4:6" ht="17.25">
      <c r="D137" s="80"/>
      <c r="E137" s="81"/>
      <c r="F137" s="82">
        <f>SUM(F123:F135)</f>
        <v>67.2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IF(passo1!F34="a",passo1!B5,passo1!B10)</f>
        <v>Kuaska</v>
      </c>
      <c r="C4" s="59"/>
      <c r="E4" s="60" t="s">
        <v>70</v>
      </c>
      <c r="F4" s="60"/>
      <c r="I4" s="61">
        <f>AVERAGE(F21,F43,F68)</f>
        <v>37.56666666666666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2</v>
      </c>
      <c r="D8" s="64"/>
      <c r="E8" s="65"/>
      <c r="F8" s="11">
        <f>IF(C8&lt;=5,C8*1.2)</f>
        <v>2.4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2</v>
      </c>
      <c r="D10" s="38"/>
      <c r="E10" s="70" t="s">
        <v>77</v>
      </c>
      <c r="F10" s="14">
        <f>IF(C10&lt;=5,C10*3)</f>
        <v>6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40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IF(passo1!F34="a",passo1!B6,passo1!B11)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1</v>
      </c>
      <c r="D30" s="64"/>
      <c r="E30" s="65"/>
      <c r="F30" s="11">
        <f>IF(C30&lt;=5,C30*1.2)</f>
        <v>1.2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1</v>
      </c>
      <c r="D33" s="38"/>
      <c r="E33" s="70"/>
      <c r="F33" s="14">
        <f>IF(C33&lt;=5,C33*3)</f>
        <v>3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40.3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IF(passo1!F34="a",passo1!B7,passo1!B12)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1</v>
      </c>
      <c r="D58" s="38"/>
      <c r="E58" s="70"/>
      <c r="F58" s="14">
        <f>IF(C58&lt;=5,C58*3)</f>
        <v>3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1</v>
      </c>
      <c r="D60" s="36"/>
      <c r="E60" s="75" t="s">
        <v>82</v>
      </c>
      <c r="F60" s="42">
        <f>IF(C60&lt;=5,C60*1.5)</f>
        <v>1.5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1</v>
      </c>
      <c r="D62" s="36"/>
      <c r="E62" s="75"/>
      <c r="F62" s="42">
        <f>IF(C62&lt;=5,C62*1.5)</f>
        <v>1.5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1</v>
      </c>
      <c r="D65" s="78"/>
      <c r="E65" s="79" t="s">
        <v>89</v>
      </c>
      <c r="F65" s="77">
        <f>IF(C65&lt;=5,C65*2.8)</f>
        <v>2.8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32.4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IF(passo1!F34="a",passo1!B10,passo1!B5)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IF(passo1!F34="a",passo1!B11,passo1!B6)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IF(passo1!F34="a",passo1!B12,passo1!B7)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IF(passo1!F35="a",passo1!B5,passo1!B10)</f>
        <v>Kuaska</v>
      </c>
      <c r="C4" s="59"/>
      <c r="E4" s="60" t="s">
        <v>70</v>
      </c>
      <c r="F4" s="60"/>
      <c r="I4" s="61">
        <f>AVERAGE(F21,F43,F68)</f>
        <v>55.46666666666666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>
        <f>IF(F90&gt;0,((SUM($F$21,$F$43,$F$68,$F$90,$F$112,$F$137)-$I$11)-$I$13)/4)</f>
        <v>58.57499999999999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>
        <f>IF(F90&gt;0,MIN($F$21,$F$43,$F$68,$F$90,$F$112,$F$137))</f>
        <v>50.099999999999994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4</v>
      </c>
      <c r="D13" s="36"/>
      <c r="E13" s="75" t="s">
        <v>82</v>
      </c>
      <c r="F13" s="42">
        <f>IF(C13&lt;=5,C13*1.5)</f>
        <v>6</v>
      </c>
      <c r="H13" s="71" t="s">
        <v>83</v>
      </c>
      <c r="I13" s="72">
        <f>IF(F90&gt;0,MAX($F$21,$F$43,$F$68,$F$90,$F$112,$F$137))</f>
        <v>63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4</v>
      </c>
      <c r="D16" s="36"/>
      <c r="E16" s="75"/>
      <c r="F16" s="42">
        <f>IF(C16&lt;=5,C16*1.5)</f>
        <v>6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63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IF(passo1!F35="a",passo1!B6,passo1!B11)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50.099999999999994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IF(passo1!F35="a",passo1!B7,passo1!B12)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53.3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IF(passo1!F35="a",passo1!B10,passo1!B5)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>
        <v>3</v>
      </c>
      <c r="D76" s="64"/>
      <c r="E76" s="65" t="s">
        <v>73</v>
      </c>
      <c r="F76" s="11">
        <f>IF(C76&lt;=5,C76*1.2)</f>
        <v>3.5999999999999996</v>
      </c>
    </row>
    <row r="77" spans="1:6" ht="12.75">
      <c r="A77" s="63"/>
      <c r="B77" s="11" t="s">
        <v>74</v>
      </c>
      <c r="C77" s="11">
        <v>4</v>
      </c>
      <c r="D77" s="64"/>
      <c r="E77" s="65"/>
      <c r="F77" s="11">
        <f>IF(C77&lt;=5,C77*1.2)</f>
        <v>4.8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>
        <v>3</v>
      </c>
      <c r="D79" s="38"/>
      <c r="E79" s="70" t="s">
        <v>77</v>
      </c>
      <c r="F79" s="14">
        <f>IF(C79&lt;=5,C79*3)</f>
        <v>9</v>
      </c>
    </row>
    <row r="80" spans="1:6" ht="12.75">
      <c r="A80" s="69"/>
      <c r="B80" s="14" t="s">
        <v>78</v>
      </c>
      <c r="C80" s="14">
        <v>4</v>
      </c>
      <c r="D80" s="1"/>
      <c r="E80" s="70"/>
      <c r="F80" s="14">
        <f>IF(C80&lt;=5,C80*3)</f>
        <v>12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>
        <v>3</v>
      </c>
      <c r="D82" s="36"/>
      <c r="E82" s="75" t="s">
        <v>82</v>
      </c>
      <c r="F82" s="42">
        <f>IF(C82&lt;=5,C82*1.5)</f>
        <v>4.5</v>
      </c>
    </row>
    <row r="83" spans="1:6" ht="12.75">
      <c r="A83" s="74"/>
      <c r="B83" s="42" t="s">
        <v>84</v>
      </c>
      <c r="C83" s="42">
        <v>3</v>
      </c>
      <c r="D83" s="36"/>
      <c r="E83" s="75"/>
      <c r="F83" s="42">
        <f>IF(C83&lt;=5,C83*1.5)</f>
        <v>4.5</v>
      </c>
    </row>
    <row r="84" spans="1:6" ht="12.75">
      <c r="A84" s="74"/>
      <c r="B84" s="42" t="s">
        <v>85</v>
      </c>
      <c r="C84" s="42">
        <v>2</v>
      </c>
      <c r="D84" s="36"/>
      <c r="E84" s="75"/>
      <c r="F84" s="42">
        <f>IF(C84&lt;=5,C84*1.5)</f>
        <v>3</v>
      </c>
    </row>
    <row r="85" spans="1:6" ht="12.75">
      <c r="A85" s="74"/>
      <c r="B85" s="42" t="s">
        <v>86</v>
      </c>
      <c r="C85" s="42">
        <v>3</v>
      </c>
      <c r="D85" s="36"/>
      <c r="E85" s="75"/>
      <c r="F85" s="42">
        <f>IF(C85&lt;=5,C85*1.5)</f>
        <v>4.5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>
        <v>3</v>
      </c>
      <c r="D87" s="78"/>
      <c r="E87" s="79" t="s">
        <v>89</v>
      </c>
      <c r="F87" s="77">
        <f>IF(C87&lt;=5,C87*2.8)</f>
        <v>8.399999999999999</v>
      </c>
    </row>
    <row r="88" spans="1:6" ht="12.75">
      <c r="A88" s="76"/>
      <c r="B88" s="77" t="s">
        <v>90</v>
      </c>
      <c r="C88" s="77">
        <v>2</v>
      </c>
      <c r="D88" s="78"/>
      <c r="E88" s="79"/>
      <c r="F88" s="77">
        <f>IF(C88&lt;=5,C88*2.8)</f>
        <v>5.6</v>
      </c>
    </row>
    <row r="90" spans="4:6" ht="17.25">
      <c r="D90" s="80"/>
      <c r="E90" s="81"/>
      <c r="F90" s="82">
        <f>SUM(F76:F88)</f>
        <v>59.9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IF(passo1!F35="a",passo1!B11,passo1!B6)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>
        <v>4</v>
      </c>
      <c r="D98" s="64"/>
      <c r="E98" s="65" t="s">
        <v>73</v>
      </c>
      <c r="F98" s="11">
        <f>IF(C98&lt;=5,C98*1.2)</f>
        <v>4.8</v>
      </c>
    </row>
    <row r="99" spans="1:6" ht="12.75">
      <c r="A99" s="63"/>
      <c r="B99" s="11" t="s">
        <v>74</v>
      </c>
      <c r="C99" s="11">
        <v>3</v>
      </c>
      <c r="D99" s="64"/>
      <c r="E99" s="65"/>
      <c r="F99" s="11">
        <f>IF(C99&lt;=5,C99*1.2)</f>
        <v>3.5999999999999996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>
        <v>3</v>
      </c>
      <c r="D101" s="38"/>
      <c r="E101" s="70" t="s">
        <v>77</v>
      </c>
      <c r="F101" s="14">
        <f>IF(C101&lt;=5,C101*3)</f>
        <v>9</v>
      </c>
    </row>
    <row r="102" spans="1:6" ht="12.75">
      <c r="A102" s="69"/>
      <c r="B102" s="14" t="s">
        <v>78</v>
      </c>
      <c r="C102" s="14">
        <v>3</v>
      </c>
      <c r="D102" s="38"/>
      <c r="E102" s="70"/>
      <c r="F102" s="14">
        <f>IF(C102&lt;=5,C102*3)</f>
        <v>9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>
        <v>3</v>
      </c>
      <c r="D104" s="36"/>
      <c r="E104" s="75" t="s">
        <v>82</v>
      </c>
      <c r="F104" s="42">
        <f>IF(C104&lt;=5,C104*1.5)</f>
        <v>4.5</v>
      </c>
    </row>
    <row r="105" spans="1:6" ht="12.75">
      <c r="A105" s="74"/>
      <c r="B105" s="42" t="s">
        <v>84</v>
      </c>
      <c r="C105" s="42">
        <v>4</v>
      </c>
      <c r="D105" s="36"/>
      <c r="E105" s="75"/>
      <c r="F105" s="42">
        <f>IF(C105&lt;=5,C105*1.5)</f>
        <v>6</v>
      </c>
    </row>
    <row r="106" spans="1:6" ht="12.75">
      <c r="A106" s="74"/>
      <c r="B106" s="42" t="s">
        <v>85</v>
      </c>
      <c r="C106" s="42">
        <v>3</v>
      </c>
      <c r="D106" s="36"/>
      <c r="E106" s="75"/>
      <c r="F106" s="42">
        <f>IF(C106&lt;=5,C106*1.5)</f>
        <v>4.5</v>
      </c>
    </row>
    <row r="107" spans="1:6" ht="12.75">
      <c r="A107" s="74"/>
      <c r="B107" s="42" t="s">
        <v>86</v>
      </c>
      <c r="C107" s="42">
        <v>2</v>
      </c>
      <c r="D107" s="36"/>
      <c r="E107" s="75"/>
      <c r="F107" s="42">
        <f>IF(C107&lt;=5,C107*1.5)</f>
        <v>3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>
        <v>3</v>
      </c>
      <c r="D109" s="78"/>
      <c r="E109" s="79" t="s">
        <v>89</v>
      </c>
      <c r="F109" s="77">
        <f>IF(C109&lt;=5,C109*2.8)</f>
        <v>8.399999999999999</v>
      </c>
    </row>
    <row r="110" spans="1:6" ht="12.75">
      <c r="A110" s="76"/>
      <c r="B110" s="77" t="s">
        <v>90</v>
      </c>
      <c r="C110" s="77">
        <v>3</v>
      </c>
      <c r="D110" s="78"/>
      <c r="E110" s="79"/>
      <c r="F110" s="77">
        <f>IF(C110&lt;=5,C110*2.8)</f>
        <v>8.399999999999999</v>
      </c>
    </row>
    <row r="112" spans="4:6" ht="17.25">
      <c r="D112" s="80"/>
      <c r="E112" s="81"/>
      <c r="F112" s="82">
        <f>SUM(F98:F110)</f>
        <v>61.199999999999996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IF(passo1!F35="a",passo1!B12,passo1!B7)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>
        <v>4</v>
      </c>
      <c r="D123" s="64"/>
      <c r="E123" s="65" t="s">
        <v>73</v>
      </c>
      <c r="F123" s="11">
        <f>IF(C123&lt;=5,C123*1.2)</f>
        <v>4.8</v>
      </c>
    </row>
    <row r="124" spans="1:6" ht="12.75">
      <c r="A124" s="63"/>
      <c r="B124" s="11" t="s">
        <v>74</v>
      </c>
      <c r="C124" s="11">
        <v>3</v>
      </c>
      <c r="D124" s="64"/>
      <c r="E124" s="65"/>
      <c r="F124" s="11">
        <f>IF(C124&lt;=5,C124*1.2)</f>
        <v>3.5999999999999996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>
        <v>3</v>
      </c>
      <c r="D126" s="38"/>
      <c r="E126" s="70" t="s">
        <v>77</v>
      </c>
      <c r="F126" s="14">
        <f>IF(C126&lt;=5,C126*3)</f>
        <v>9</v>
      </c>
    </row>
    <row r="127" spans="1:6" ht="12.75">
      <c r="A127" s="69"/>
      <c r="B127" s="14" t="s">
        <v>78</v>
      </c>
      <c r="C127" s="14">
        <v>2</v>
      </c>
      <c r="D127" s="38"/>
      <c r="E127" s="70"/>
      <c r="F127" s="14">
        <f>IF(C127&lt;=5,C127*3)</f>
        <v>6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>
        <v>4</v>
      </c>
      <c r="D129" s="36"/>
      <c r="E129" s="75" t="s">
        <v>82</v>
      </c>
      <c r="F129" s="42">
        <f>IF(C129&lt;=5,C129*1.5)</f>
        <v>6</v>
      </c>
    </row>
    <row r="130" spans="1:6" ht="12.75">
      <c r="A130" s="74"/>
      <c r="B130" s="42" t="s">
        <v>84</v>
      </c>
      <c r="C130" s="42">
        <v>3</v>
      </c>
      <c r="D130" s="36"/>
      <c r="E130" s="75"/>
      <c r="F130" s="42">
        <f>IF(C130&lt;=5,C130*1.5)</f>
        <v>4.5</v>
      </c>
    </row>
    <row r="131" spans="1:6" ht="12.75">
      <c r="A131" s="74"/>
      <c r="B131" s="42" t="s">
        <v>85</v>
      </c>
      <c r="C131" s="42">
        <v>4</v>
      </c>
      <c r="D131" s="36"/>
      <c r="E131" s="75"/>
      <c r="F131" s="42">
        <f>IF(C131&lt;=5,C131*1.5)</f>
        <v>6</v>
      </c>
    </row>
    <row r="132" spans="1:6" ht="12.75">
      <c r="A132" s="74"/>
      <c r="B132" s="42" t="s">
        <v>86</v>
      </c>
      <c r="C132" s="42">
        <v>4</v>
      </c>
      <c r="D132" s="36"/>
      <c r="E132" s="75"/>
      <c r="F132" s="42">
        <f>IF(C132&lt;=5,C132*1.5)</f>
        <v>6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>
        <v>2</v>
      </c>
      <c r="D134" s="78"/>
      <c r="E134" s="79" t="s">
        <v>89</v>
      </c>
      <c r="F134" s="77">
        <f>IF(C134&lt;=5,C134*2.8)</f>
        <v>5.6</v>
      </c>
    </row>
    <row r="135" spans="1:6" ht="12.75">
      <c r="A135" s="76"/>
      <c r="B135" s="77" t="s">
        <v>90</v>
      </c>
      <c r="C135" s="77">
        <v>3</v>
      </c>
      <c r="D135" s="78"/>
      <c r="E135" s="79"/>
      <c r="F135" s="77">
        <f>IF(C135&lt;=5,C135*2.8)</f>
        <v>8.399999999999999</v>
      </c>
    </row>
    <row r="137" spans="4:6" ht="17.25">
      <c r="D137" s="80"/>
      <c r="E137" s="81"/>
      <c r="F137" s="82">
        <f>SUM(F123:F135)</f>
        <v>59.9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IF(passo1!F36="a",passo1!B5,passo1!B10)</f>
        <v>Kuaska</v>
      </c>
      <c r="C4" s="59"/>
      <c r="E4" s="60" t="s">
        <v>70</v>
      </c>
      <c r="F4" s="60"/>
      <c r="I4" s="61">
        <f>AVERAGE(F21,F43,F68)</f>
        <v>56.73333333333333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>
        <f>IF(F90&gt;0,((SUM($F$21,$F$43,$F$68,$F$90,$F$112,$F$137)-$I$11)-$I$13)/4)</f>
        <v>58.95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>
        <f>IF(F90&gt;0,MIN($F$21,$F$43,$F$68,$F$90,$F$112,$F$137))</f>
        <v>46.900000000000006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4</v>
      </c>
      <c r="D13" s="36"/>
      <c r="E13" s="75" t="s">
        <v>82</v>
      </c>
      <c r="F13" s="42">
        <f>IF(C13&lt;=5,C13*1.5)</f>
        <v>6</v>
      </c>
      <c r="H13" s="71" t="s">
        <v>83</v>
      </c>
      <c r="I13" s="72">
        <f>IF(F90&gt;0,MAX($F$21,$F$43,$F$68,$F$90,$F$112,$F$137))</f>
        <v>65.69999999999999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4</v>
      </c>
      <c r="D16" s="36"/>
      <c r="E16" s="75"/>
      <c r="F16" s="42">
        <f>IF(C16&lt;=5,C16*1.5)</f>
        <v>6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63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IF(passo1!F36="a",passo1!B6,passo1!B11)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46.900000000000006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IF(passo1!F36="a",passo1!B7,passo1!B12)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3</v>
      </c>
      <c r="D62" s="36"/>
      <c r="E62" s="75"/>
      <c r="F62" s="42">
        <f>IF(C62&lt;=5,C62*1.5)</f>
        <v>4.5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60.3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IF(passo1!F36="a",passo1!B10,passo1!B5)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>
        <v>2</v>
      </c>
      <c r="D76" s="64"/>
      <c r="E76" s="65" t="s">
        <v>73</v>
      </c>
      <c r="F76" s="11">
        <f>IF(C76&lt;=5,C76*1.2)</f>
        <v>2.4</v>
      </c>
    </row>
    <row r="77" spans="1:6" ht="12.75">
      <c r="A77" s="63"/>
      <c r="B77" s="11" t="s">
        <v>74</v>
      </c>
      <c r="C77" s="11">
        <v>3</v>
      </c>
      <c r="D77" s="64"/>
      <c r="E77" s="65"/>
      <c r="F77" s="11">
        <f>IF(C77&lt;=5,C77*1.2)</f>
        <v>3.5999999999999996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>
        <v>3</v>
      </c>
      <c r="D79" s="38"/>
      <c r="E79" s="70" t="s">
        <v>77</v>
      </c>
      <c r="F79" s="14">
        <f>IF(C79&lt;=5,C79*3)</f>
        <v>9</v>
      </c>
    </row>
    <row r="80" spans="1:6" ht="12.75">
      <c r="A80" s="69"/>
      <c r="B80" s="14" t="s">
        <v>78</v>
      </c>
      <c r="C80" s="14">
        <v>2</v>
      </c>
      <c r="D80" s="1"/>
      <c r="E80" s="70"/>
      <c r="F80" s="14">
        <f>IF(C80&lt;=5,C80*3)</f>
        <v>6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>
        <v>3</v>
      </c>
      <c r="D82" s="36"/>
      <c r="E82" s="75" t="s">
        <v>82</v>
      </c>
      <c r="F82" s="42">
        <f>IF(C82&lt;=5,C82*1.5)</f>
        <v>4.5</v>
      </c>
    </row>
    <row r="83" spans="1:6" ht="12.75">
      <c r="A83" s="74"/>
      <c r="B83" s="42" t="s">
        <v>84</v>
      </c>
      <c r="C83" s="42">
        <v>3</v>
      </c>
      <c r="D83" s="36"/>
      <c r="E83" s="75"/>
      <c r="F83" s="42">
        <f>IF(C83&lt;=5,C83*1.5)</f>
        <v>4.5</v>
      </c>
    </row>
    <row r="84" spans="1:6" ht="12.75">
      <c r="A84" s="74"/>
      <c r="B84" s="42" t="s">
        <v>85</v>
      </c>
      <c r="C84" s="42">
        <v>3</v>
      </c>
      <c r="D84" s="36"/>
      <c r="E84" s="75"/>
      <c r="F84" s="42">
        <f>IF(C84&lt;=5,C84*1.5)</f>
        <v>4.5</v>
      </c>
    </row>
    <row r="85" spans="1:6" ht="12.75">
      <c r="A85" s="74"/>
      <c r="B85" s="42" t="s">
        <v>86</v>
      </c>
      <c r="C85" s="42">
        <v>3</v>
      </c>
      <c r="D85" s="36"/>
      <c r="E85" s="75"/>
      <c r="F85" s="42">
        <f>IF(C85&lt;=5,C85*1.5)</f>
        <v>4.5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>
        <v>3</v>
      </c>
      <c r="D87" s="78"/>
      <c r="E87" s="79" t="s">
        <v>89</v>
      </c>
      <c r="F87" s="77">
        <f>IF(C87&lt;=5,C87*2.8)</f>
        <v>8.399999999999999</v>
      </c>
    </row>
    <row r="88" spans="1:6" ht="12.75">
      <c r="A88" s="76"/>
      <c r="B88" s="77" t="s">
        <v>90</v>
      </c>
      <c r="C88" s="77">
        <v>3</v>
      </c>
      <c r="D88" s="78"/>
      <c r="E88" s="79"/>
      <c r="F88" s="77">
        <f>IF(C88&lt;=5,C88*2.8)</f>
        <v>8.399999999999999</v>
      </c>
    </row>
    <row r="90" spans="4:6" ht="17.25">
      <c r="D90" s="80"/>
      <c r="E90" s="81"/>
      <c r="F90" s="82">
        <f>SUM(F76:F88)</f>
        <v>55.8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IF(passo1!F36="a",passo1!B11,passo1!B6)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>
        <v>3</v>
      </c>
      <c r="D98" s="64"/>
      <c r="E98" s="65" t="s">
        <v>73</v>
      </c>
      <c r="F98" s="11">
        <f>IF(C98&lt;=5,C98*1.2)</f>
        <v>3.5999999999999996</v>
      </c>
    </row>
    <row r="99" spans="1:6" ht="12.75">
      <c r="A99" s="63"/>
      <c r="B99" s="11" t="s">
        <v>74</v>
      </c>
      <c r="C99" s="11">
        <v>4</v>
      </c>
      <c r="D99" s="64"/>
      <c r="E99" s="65"/>
      <c r="F99" s="11">
        <f>IF(C99&lt;=5,C99*1.2)</f>
        <v>4.8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>
        <v>3</v>
      </c>
      <c r="D101" s="38"/>
      <c r="E101" s="70" t="s">
        <v>77</v>
      </c>
      <c r="F101" s="14">
        <f>IF(C101&lt;=5,C101*3)</f>
        <v>9</v>
      </c>
    </row>
    <row r="102" spans="1:6" ht="12.75">
      <c r="A102" s="69"/>
      <c r="B102" s="14" t="s">
        <v>78</v>
      </c>
      <c r="C102" s="14">
        <v>4</v>
      </c>
      <c r="D102" s="38"/>
      <c r="E102" s="70"/>
      <c r="F102" s="14">
        <f>IF(C102&lt;=5,C102*3)</f>
        <v>12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>
        <v>3</v>
      </c>
      <c r="D104" s="36"/>
      <c r="E104" s="75" t="s">
        <v>82</v>
      </c>
      <c r="F104" s="42">
        <f>IF(C104&lt;=5,C104*1.5)</f>
        <v>4.5</v>
      </c>
    </row>
    <row r="105" spans="1:6" ht="12.75">
      <c r="A105" s="74"/>
      <c r="B105" s="42" t="s">
        <v>84</v>
      </c>
      <c r="C105" s="42">
        <v>3</v>
      </c>
      <c r="D105" s="36"/>
      <c r="E105" s="75"/>
      <c r="F105" s="42">
        <f>IF(C105&lt;=5,C105*1.5)</f>
        <v>4.5</v>
      </c>
    </row>
    <row r="106" spans="1:6" ht="12.75">
      <c r="A106" s="74"/>
      <c r="B106" s="42" t="s">
        <v>85</v>
      </c>
      <c r="C106" s="42">
        <v>4</v>
      </c>
      <c r="D106" s="36"/>
      <c r="E106" s="75"/>
      <c r="F106" s="42">
        <f>IF(C106&lt;=5,C106*1.5)</f>
        <v>6</v>
      </c>
    </row>
    <row r="107" spans="1:6" ht="12.75">
      <c r="A107" s="74"/>
      <c r="B107" s="42" t="s">
        <v>86</v>
      </c>
      <c r="C107" s="42">
        <v>3</v>
      </c>
      <c r="D107" s="36"/>
      <c r="E107" s="75"/>
      <c r="F107" s="42">
        <f>IF(C107&lt;=5,C107*1.5)</f>
        <v>4.5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>
        <v>3</v>
      </c>
      <c r="D109" s="78"/>
      <c r="E109" s="79" t="s">
        <v>89</v>
      </c>
      <c r="F109" s="77">
        <f>IF(C109&lt;=5,C109*2.8)</f>
        <v>8.399999999999999</v>
      </c>
    </row>
    <row r="110" spans="1:6" ht="12.75">
      <c r="A110" s="76"/>
      <c r="B110" s="77" t="s">
        <v>90</v>
      </c>
      <c r="C110" s="77">
        <v>3</v>
      </c>
      <c r="D110" s="78"/>
      <c r="E110" s="79"/>
      <c r="F110" s="77">
        <f>IF(C110&lt;=5,C110*2.8)</f>
        <v>8.399999999999999</v>
      </c>
    </row>
    <row r="112" spans="4:6" ht="17.25">
      <c r="D112" s="80"/>
      <c r="E112" s="81"/>
      <c r="F112" s="82">
        <f>SUM(F98:F110)</f>
        <v>65.69999999999999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IF(passo1!F36="a",passo1!B12,passo1!B7)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>
        <v>4</v>
      </c>
      <c r="D123" s="64"/>
      <c r="E123" s="65" t="s">
        <v>73</v>
      </c>
      <c r="F123" s="11">
        <f>IF(C123&lt;=5,C123*1.2)</f>
        <v>4.8</v>
      </c>
    </row>
    <row r="124" spans="1:6" ht="12.75">
      <c r="A124" s="63"/>
      <c r="B124" s="11" t="s">
        <v>74</v>
      </c>
      <c r="C124" s="11">
        <v>3</v>
      </c>
      <c r="D124" s="64"/>
      <c r="E124" s="65"/>
      <c r="F124" s="11">
        <f>IF(C124&lt;=5,C124*1.2)</f>
        <v>3.5999999999999996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>
        <v>3</v>
      </c>
      <c r="D126" s="38"/>
      <c r="E126" s="70" t="s">
        <v>77</v>
      </c>
      <c r="F126" s="14">
        <f>IF(C126&lt;=5,C126*3)</f>
        <v>9</v>
      </c>
    </row>
    <row r="127" spans="1:6" ht="12.75">
      <c r="A127" s="69"/>
      <c r="B127" s="14" t="s">
        <v>78</v>
      </c>
      <c r="C127" s="14">
        <v>2</v>
      </c>
      <c r="D127" s="38"/>
      <c r="E127" s="70"/>
      <c r="F127" s="14">
        <f>IF(C127&lt;=5,C127*3)</f>
        <v>6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>
        <v>3</v>
      </c>
      <c r="D129" s="36"/>
      <c r="E129" s="75" t="s">
        <v>82</v>
      </c>
      <c r="F129" s="42">
        <f>IF(C129&lt;=5,C129*1.5)</f>
        <v>4.5</v>
      </c>
    </row>
    <row r="130" spans="1:6" ht="12.75">
      <c r="A130" s="74"/>
      <c r="B130" s="42" t="s">
        <v>84</v>
      </c>
      <c r="C130" s="42">
        <v>3</v>
      </c>
      <c r="D130" s="36"/>
      <c r="E130" s="75"/>
      <c r="F130" s="42">
        <f>IF(C130&lt;=5,C130*1.5)</f>
        <v>4.5</v>
      </c>
    </row>
    <row r="131" spans="1:6" ht="12.75">
      <c r="A131" s="74"/>
      <c r="B131" s="42" t="s">
        <v>85</v>
      </c>
      <c r="C131" s="42">
        <v>2</v>
      </c>
      <c r="D131" s="36"/>
      <c r="E131" s="75"/>
      <c r="F131" s="42">
        <f>IF(C131&lt;=5,C131*1.5)</f>
        <v>3</v>
      </c>
    </row>
    <row r="132" spans="1:6" ht="12.75">
      <c r="A132" s="74"/>
      <c r="B132" s="42" t="s">
        <v>86</v>
      </c>
      <c r="C132" s="42">
        <v>3</v>
      </c>
      <c r="D132" s="36"/>
      <c r="E132" s="75"/>
      <c r="F132" s="42">
        <f>IF(C132&lt;=5,C132*1.5)</f>
        <v>4.5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>
        <v>3</v>
      </c>
      <c r="D134" s="78"/>
      <c r="E134" s="79" t="s">
        <v>89</v>
      </c>
      <c r="F134" s="77">
        <f>IF(C134&lt;=5,C134*2.8)</f>
        <v>8.399999999999999</v>
      </c>
    </row>
    <row r="135" spans="1:6" ht="12.75">
      <c r="A135" s="76"/>
      <c r="B135" s="77" t="s">
        <v>90</v>
      </c>
      <c r="C135" s="77">
        <v>3</v>
      </c>
      <c r="D135" s="78"/>
      <c r="E135" s="79"/>
      <c r="F135" s="77">
        <f>IF(C135&lt;=5,C135*2.8)</f>
        <v>8.399999999999999</v>
      </c>
    </row>
    <row r="137" spans="4:6" ht="17.25">
      <c r="D137" s="80"/>
      <c r="E137" s="81"/>
      <c r="F137" s="82">
        <f>SUM(F123:F135)</f>
        <v>56.699999999999996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IF(passo1!F37="a",passo1!B5,passo1!B10)</f>
        <v>Kuaska</v>
      </c>
      <c r="C4" s="59"/>
      <c r="E4" s="60" t="s">
        <v>70</v>
      </c>
      <c r="F4" s="60"/>
      <c r="I4" s="61">
        <f>AVERAGE(F21,F43,F68)</f>
        <v>44.93333333333334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1</v>
      </c>
      <c r="D10" s="38"/>
      <c r="E10" s="70" t="s">
        <v>77</v>
      </c>
      <c r="F10" s="14">
        <f>IF(C10&lt;=5,C10*3)</f>
        <v>3</v>
      </c>
    </row>
    <row r="11" spans="1:9" ht="15">
      <c r="A11" s="69"/>
      <c r="B11" s="14" t="s">
        <v>78</v>
      </c>
      <c r="C11" s="14">
        <v>1</v>
      </c>
      <c r="D11" s="38"/>
      <c r="E11" s="70"/>
      <c r="F11" s="14">
        <f>IF(C11&lt;=5,C11*3)</f>
        <v>3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35.2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IF(passo1!F37="a",passo1!B6,passo1!B11)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49.900000000000006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IF(passo1!F37="a",passo1!B7,passo1!B12)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49.7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IF(passo1!F37="a",passo1!B10,passo1!B5)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IF(passo1!F37="a",passo1!B11,passo1!B6)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IF(passo1!F37="a",passo1!B12,passo1!B7)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IF(passo1!F38="a",passo1!B5,passo1!B10)</f>
        <v>Schigi</v>
      </c>
      <c r="C4" s="59"/>
      <c r="E4" s="60" t="s">
        <v>70</v>
      </c>
      <c r="F4" s="60"/>
      <c r="I4" s="61">
        <f>AVERAGE(F21,F43,F68)</f>
        <v>41.46666666666667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1</v>
      </c>
      <c r="D11" s="38"/>
      <c r="E11" s="70"/>
      <c r="F11" s="14">
        <f>IF(C11&lt;=5,C11*3)</f>
        <v>3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1</v>
      </c>
      <c r="D18" s="78"/>
      <c r="E18" s="79" t="s">
        <v>89</v>
      </c>
      <c r="F18" s="77">
        <f>IF(C18&lt;=5,C18*2.8)</f>
        <v>2.8</v>
      </c>
    </row>
    <row r="19" spans="1:6" ht="12.75">
      <c r="A19" s="76"/>
      <c r="B19" s="77" t="s">
        <v>90</v>
      </c>
      <c r="C19" s="77">
        <v>1</v>
      </c>
      <c r="D19" s="78"/>
      <c r="E19" s="79"/>
      <c r="F19" s="77">
        <f>IF(C19&lt;=5,C19*2.8)</f>
        <v>2.8</v>
      </c>
    </row>
    <row r="21" spans="4:6" ht="17.25">
      <c r="D21" s="80"/>
      <c r="E21" s="81"/>
      <c r="F21" s="82">
        <f>SUM(F7:F19)</f>
        <v>42.49999999999999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IF(passo1!F38="a",passo1!B6,passo1!B11)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1</v>
      </c>
      <c r="D33" s="38"/>
      <c r="E33" s="70"/>
      <c r="F33" s="14">
        <f>IF(C33&lt;=5,C33*3)</f>
        <v>3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1</v>
      </c>
      <c r="D37" s="36"/>
      <c r="E37" s="75"/>
      <c r="F37" s="42">
        <f>IF(C37&lt;=5,C37*1.5)</f>
        <v>1.5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1</v>
      </c>
      <c r="D40" s="78"/>
      <c r="E40" s="79" t="s">
        <v>89</v>
      </c>
      <c r="F40" s="77">
        <f>IF(C40&lt;=5,C40*2.8)</f>
        <v>2.8</v>
      </c>
    </row>
    <row r="41" spans="1:6" ht="12.75">
      <c r="A41" s="76"/>
      <c r="B41" s="77" t="s">
        <v>90</v>
      </c>
      <c r="C41" s="77">
        <v>1</v>
      </c>
      <c r="D41" s="78"/>
      <c r="E41" s="79"/>
      <c r="F41" s="77">
        <f>IF(C41&lt;=5,C41*2.8)</f>
        <v>2.8</v>
      </c>
    </row>
    <row r="43" spans="4:6" ht="17.25">
      <c r="D43" s="80"/>
      <c r="E43" s="81"/>
      <c r="F43" s="82">
        <f>SUM(F29:F41)</f>
        <v>29.9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IF(passo1!F38="a",passo1!B7,passo1!B12)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4</v>
      </c>
      <c r="D55" s="64"/>
      <c r="E55" s="65"/>
      <c r="F55" s="11">
        <f>IF(C55&lt;=5,C55*1.2)</f>
        <v>4.8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1</v>
      </c>
      <c r="D61" s="36"/>
      <c r="E61" s="75"/>
      <c r="F61" s="42">
        <f>IF(C61&lt;=5,C61*1.5)</f>
        <v>1.5</v>
      </c>
    </row>
    <row r="62" spans="1:6" ht="12.75">
      <c r="A62" s="74"/>
      <c r="B62" s="42" t="s">
        <v>85</v>
      </c>
      <c r="C62" s="42">
        <v>1</v>
      </c>
      <c r="D62" s="36"/>
      <c r="E62" s="75"/>
      <c r="F62" s="42">
        <f>IF(C62&lt;=5,C62*1.5)</f>
        <v>1.5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52.00000000000001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IF(passo1!F38="a",passo1!B10,passo1!B5)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IF(passo1!F38="a",passo1!B11,passo1!B6)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IF(passo1!F38="a",passo1!B12,passo1!B7)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IF(passo1!F39="a",passo1!B5,passo1!B10)</f>
        <v>Schigi</v>
      </c>
      <c r="C4" s="59"/>
      <c r="E4" s="60" t="s">
        <v>70</v>
      </c>
      <c r="F4" s="60"/>
      <c r="I4" s="61">
        <f>AVERAGE(F21,F43,F68)</f>
        <v>50.93333333333334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1</v>
      </c>
      <c r="D11" s="38"/>
      <c r="E11" s="70"/>
      <c r="F11" s="14">
        <f>IF(C11&lt;=5,C11*3)</f>
        <v>3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43.6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IF(passo1!F39="a",passo1!B6,passo1!B11)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1</v>
      </c>
      <c r="D33" s="38"/>
      <c r="E33" s="70"/>
      <c r="F33" s="14">
        <f>IF(C33&lt;=5,C33*3)</f>
        <v>3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40.900000000000006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IF(passo1!F39="a",passo1!B7,passo1!B12)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4</v>
      </c>
      <c r="D61" s="36"/>
      <c r="E61" s="75"/>
      <c r="F61" s="42">
        <f>IF(C61&lt;=5,C61*1.5)</f>
        <v>6</v>
      </c>
    </row>
    <row r="62" spans="1:6" ht="12.75">
      <c r="A62" s="74"/>
      <c r="B62" s="42" t="s">
        <v>85</v>
      </c>
      <c r="C62" s="42">
        <v>4</v>
      </c>
      <c r="D62" s="36"/>
      <c r="E62" s="75"/>
      <c r="F62" s="42">
        <f>IF(C62&lt;=5,C62*1.5)</f>
        <v>6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4</v>
      </c>
      <c r="D65" s="78"/>
      <c r="E65" s="79" t="s">
        <v>89</v>
      </c>
      <c r="F65" s="77">
        <f>IF(C65&lt;=5,C65*2.8)</f>
        <v>11.2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68.3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IF(passo1!F39="a",passo1!B10,passo1!B5)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IF(passo1!F39="a",passo1!B11,passo1!B6)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IF(passo1!F39="a",passo1!B12,passo1!B7)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11" sqref="I11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IF(passo1!F40="a",passo1!B5,passo1!B10)</f>
        <v>Kuaska</v>
      </c>
      <c r="C4" s="59"/>
      <c r="E4" s="60" t="s">
        <v>70</v>
      </c>
      <c r="F4" s="60"/>
      <c r="I4" s="61">
        <f>AVERAGE(F21,F43,F68)</f>
        <v>53.56666666666666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2</v>
      </c>
      <c r="D10" s="38"/>
      <c r="E10" s="70" t="s">
        <v>77</v>
      </c>
      <c r="F10" s="14">
        <f>IF(C10&lt;=5,C10*3)</f>
        <v>6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51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IF(passo1!F40="a",passo1!B6,passo1!B11)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4</v>
      </c>
      <c r="D29" s="64"/>
      <c r="E29" s="65" t="s">
        <v>73</v>
      </c>
      <c r="F29" s="11">
        <f>IF(C29&lt;=5,C29*1.2)</f>
        <v>4.8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56.99999999999999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IF(passo1!F40="a",passo1!B7,passo1!B12)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3</v>
      </c>
      <c r="D62" s="36"/>
      <c r="E62" s="75"/>
      <c r="F62" s="42">
        <f>IF(C62&lt;=5,C62*1.5)</f>
        <v>4.5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52.7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IF(passo1!F40="a",passo1!B10,passo1!B5)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IF(passo1!F40="a",passo1!B11,passo1!B6)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IF(passo1!F40="a",passo1!B12,passo1!B7)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IF(passo1!F41="a",passo1!B5,passo1!B10)</f>
        <v>Kuaska</v>
      </c>
      <c r="C4" s="59"/>
      <c r="E4" s="60" t="s">
        <v>70</v>
      </c>
      <c r="F4" s="60"/>
      <c r="I4" s="61">
        <f>AVERAGE(F21,F43,F68)</f>
        <v>53.666666666666664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2</v>
      </c>
      <c r="D10" s="38"/>
      <c r="E10" s="70" t="s">
        <v>77</v>
      </c>
      <c r="F10" s="14">
        <f>IF(C10&lt;=5,C10*3)</f>
        <v>6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56.39999999999999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IF(passo1!F41="a",passo1!B6,passo1!B11)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51.8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IF(passo1!F41="a",passo1!B7,passo1!B12)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52.8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IF(passo1!F41="a",passo1!B10,passo1!B5)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IF(passo1!F41="a",passo1!B11,passo1!B6)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IF(passo1!F41="a",passo1!B12,passo1!B7)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IF(passo1!F42="a",passo1!B5,passo1!B10)</f>
        <v>Kuaska</v>
      </c>
      <c r="C4" s="59"/>
      <c r="E4" s="60" t="s">
        <v>70</v>
      </c>
      <c r="F4" s="60"/>
      <c r="I4" s="61">
        <f>AVERAGE(F21,F43,F68)</f>
        <v>48.06666666666666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2</v>
      </c>
      <c r="D10" s="38"/>
      <c r="E10" s="70" t="s">
        <v>77</v>
      </c>
      <c r="F10" s="14">
        <f>IF(C10&lt;=5,C10*3)</f>
        <v>6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42.400000000000006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IF(passo1!F42="a",passo1!B6,passo1!B11)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51.8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IF(passo1!F42="a",passo1!B7,passo1!B12)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50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IF(passo1!F42="a",passo1!B10,passo1!B5)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IF(passo1!F42="a",passo1!B11,passo1!B6)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IF(passo1!F42="a",passo1!B12,passo1!B7)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IF(passo1!F43="a",passo1!B5,passo1!B10)</f>
        <v>Schigi</v>
      </c>
      <c r="C4" s="59"/>
      <c r="E4" s="60" t="s">
        <v>70</v>
      </c>
      <c r="F4" s="60"/>
      <c r="I4" s="61">
        <f>AVERAGE(F21,F43,F68)</f>
        <v>45.96666666666667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51.1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IF(passo1!F43="a",passo1!B6,passo1!B11)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1</v>
      </c>
      <c r="D33" s="38"/>
      <c r="E33" s="70"/>
      <c r="F33" s="14">
        <f>IF(C33&lt;=5,C33*3)</f>
        <v>3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1</v>
      </c>
      <c r="D36" s="36"/>
      <c r="E36" s="75"/>
      <c r="F36" s="42">
        <f>IF(C36&lt;=5,C36*1.5)</f>
        <v>1.5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1</v>
      </c>
      <c r="D40" s="78"/>
      <c r="E40" s="79" t="s">
        <v>89</v>
      </c>
      <c r="F40" s="77">
        <f>IF(C40&lt;=5,C40*2.8)</f>
        <v>2.8</v>
      </c>
    </row>
    <row r="41" spans="1:6" ht="12.75">
      <c r="A41" s="76"/>
      <c r="B41" s="77" t="s">
        <v>90</v>
      </c>
      <c r="C41" s="77">
        <v>1</v>
      </c>
      <c r="D41" s="78"/>
      <c r="E41" s="79"/>
      <c r="F41" s="77">
        <f>IF(C41&lt;=5,C41*2.8)</f>
        <v>2.8</v>
      </c>
    </row>
    <row r="43" spans="4:6" ht="17.25">
      <c r="D43" s="80"/>
      <c r="E43" s="81"/>
      <c r="F43" s="82">
        <f>SUM(F29:F41)</f>
        <v>31.1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IF(passo1!F43="a",passo1!B7,passo1!B12)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1</v>
      </c>
      <c r="D58" s="38"/>
      <c r="E58" s="70"/>
      <c r="F58" s="14">
        <f>IF(C58&lt;=5,C58*3)</f>
        <v>3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4</v>
      </c>
      <c r="D61" s="36"/>
      <c r="E61" s="75"/>
      <c r="F61" s="42">
        <f>IF(C61&lt;=5,C61*1.5)</f>
        <v>6</v>
      </c>
    </row>
    <row r="62" spans="1:6" ht="12.75">
      <c r="A62" s="74"/>
      <c r="B62" s="42" t="s">
        <v>85</v>
      </c>
      <c r="C62" s="42">
        <v>3</v>
      </c>
      <c r="D62" s="36"/>
      <c r="E62" s="75"/>
      <c r="F62" s="42">
        <f>IF(C62&lt;=5,C62*1.5)</f>
        <v>4.5</v>
      </c>
    </row>
    <row r="63" spans="1:6" ht="12.75">
      <c r="A63" s="74"/>
      <c r="B63" s="42" t="s">
        <v>86</v>
      </c>
      <c r="C63" s="42">
        <v>4</v>
      </c>
      <c r="D63" s="36"/>
      <c r="E63" s="75"/>
      <c r="F63" s="42">
        <f>IF(C63&lt;=5,C63*1.5)</f>
        <v>6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55.7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IF(passo1!F43="a",passo1!B10,passo1!B5)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IF(passo1!F43="a",passo1!B11,passo1!B6)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IF(passo1!F43="a",passo1!B12,passo1!B7)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IF(passo1!F44="a",passo1!B5,passo1!B10)</f>
        <v>Kuaska</v>
      </c>
      <c r="C4" s="59"/>
      <c r="E4" s="60" t="s">
        <v>70</v>
      </c>
      <c r="F4" s="60"/>
      <c r="I4" s="61">
        <f>AVERAGE(F21,F43,F68)</f>
        <v>52.26666666666667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4</v>
      </c>
      <c r="D10" s="38"/>
      <c r="E10" s="70" t="s">
        <v>77</v>
      </c>
      <c r="F10" s="14">
        <f>IF(C10&lt;=5,C10*3)</f>
        <v>12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65.39999999999999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IF(passo1!F44="a",passo1!B6,passo1!B11)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45.7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IF(passo1!F44="a",passo1!B7,passo1!B12)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45.7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IF(passo1!F44="a",passo1!B10,passo1!B5)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IF(passo1!F44="a",passo1!B11,passo1!B6)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IF(passo1!F44="a",passo1!B12,passo1!B7)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IF(passo1!F45="a",passo1!B5,passo1!B10)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IF(passo1!F45="a",passo1!B6,passo1!B11)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IF(passo1!F45="a",passo1!B7,passo1!B12)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IF(passo1!F45="a",passo1!B10,passo1!B5)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IF(passo1!F45="a",passo1!B11,passo1!B6)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IF(passo1!F45="a",passo1!B12,passo1!B7)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IF(passo1!F46="a",passo1!B5,passo1!B10)</f>
        <v>Schigi</v>
      </c>
      <c r="C4" s="59"/>
      <c r="E4" s="60" t="s">
        <v>70</v>
      </c>
      <c r="F4" s="60"/>
      <c r="I4" s="61">
        <f>AVERAGE(F21,F43,F68)</f>
        <v>66.56666666666666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>
        <f>IF(F90&gt;0,((SUM($F$21,$F$43,$F$68,$F$90,$F$112,$F$137)-$I$11)-$I$13)/4)</f>
        <v>67.64999999999999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4</v>
      </c>
      <c r="D10" s="38"/>
      <c r="E10" s="70" t="s">
        <v>77</v>
      </c>
      <c r="F10" s="14">
        <f>IF(C10&lt;=5,C10*3)</f>
        <v>12</v>
      </c>
    </row>
    <row r="11" spans="1:9" ht="15">
      <c r="A11" s="69"/>
      <c r="B11" s="14" t="s">
        <v>78</v>
      </c>
      <c r="C11" s="14">
        <v>4</v>
      </c>
      <c r="D11" s="38"/>
      <c r="E11" s="70"/>
      <c r="F11" s="14">
        <f>IF(C11&lt;=5,C11*3)</f>
        <v>12</v>
      </c>
      <c r="H11" s="71" t="s">
        <v>79</v>
      </c>
      <c r="I11" s="72">
        <f>IF(F90&gt;0,MIN($F$21,$F$43,$F$68,$F$90,$F$112,$F$137))</f>
        <v>54.2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>
        <f>IF(F90&gt;0,MAX($F$21,$F$43,$F$68,$F$90,$F$112,$F$137))</f>
        <v>84</v>
      </c>
    </row>
    <row r="14" spans="1:6" ht="12.75">
      <c r="A14" s="74"/>
      <c r="B14" s="42" t="s">
        <v>84</v>
      </c>
      <c r="C14" s="42">
        <v>4</v>
      </c>
      <c r="D14" s="36"/>
      <c r="E14" s="75"/>
      <c r="F14" s="42">
        <f>IF(C14&lt;=5,C14*1.5)</f>
        <v>6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4</v>
      </c>
      <c r="D18" s="78"/>
      <c r="E18" s="79" t="s">
        <v>89</v>
      </c>
      <c r="F18" s="77">
        <f>IF(C18&lt;=5,C18*2.8)</f>
        <v>11.2</v>
      </c>
    </row>
    <row r="19" spans="1:6" ht="12.75">
      <c r="A19" s="76"/>
      <c r="B19" s="77" t="s">
        <v>90</v>
      </c>
      <c r="C19" s="77">
        <v>4</v>
      </c>
      <c r="D19" s="78"/>
      <c r="E19" s="79"/>
      <c r="F19" s="77">
        <f>IF(C19&lt;=5,C19*2.8)</f>
        <v>11.2</v>
      </c>
    </row>
    <row r="21" spans="4:6" ht="17.25">
      <c r="D21" s="80"/>
      <c r="E21" s="81"/>
      <c r="F21" s="82">
        <f>SUM(F7:F19)</f>
        <v>74.3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IF(passo1!F46="a",passo1!B6,passo1!B11)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2</v>
      </c>
      <c r="D33" s="38"/>
      <c r="E33" s="70"/>
      <c r="F33" s="14">
        <f>IF(C33&lt;=5,C33*3)</f>
        <v>6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54.2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IF(passo1!F46="a",passo1!B7,passo1!B12)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4</v>
      </c>
      <c r="D55" s="64"/>
      <c r="E55" s="65"/>
      <c r="F55" s="11">
        <f>IF(C55&lt;=5,C55*1.2)</f>
        <v>4.8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4</v>
      </c>
      <c r="D60" s="36"/>
      <c r="E60" s="75" t="s">
        <v>82</v>
      </c>
      <c r="F60" s="42">
        <f>IF(C60&lt;=5,C60*1.5)</f>
        <v>6</v>
      </c>
    </row>
    <row r="61" spans="1:6" ht="12.75">
      <c r="A61" s="74"/>
      <c r="B61" s="42" t="s">
        <v>84</v>
      </c>
      <c r="C61" s="42">
        <v>4</v>
      </c>
      <c r="D61" s="36"/>
      <c r="E61" s="75"/>
      <c r="F61" s="42">
        <f>IF(C61&lt;=5,C61*1.5)</f>
        <v>6</v>
      </c>
    </row>
    <row r="62" spans="1:6" ht="12.75">
      <c r="A62" s="74"/>
      <c r="B62" s="42" t="s">
        <v>85</v>
      </c>
      <c r="C62" s="42">
        <v>4</v>
      </c>
      <c r="D62" s="36"/>
      <c r="E62" s="75"/>
      <c r="F62" s="42">
        <f>IF(C62&lt;=5,C62*1.5)</f>
        <v>6</v>
      </c>
    </row>
    <row r="63" spans="1:6" ht="12.75">
      <c r="A63" s="74"/>
      <c r="B63" s="42" t="s">
        <v>86</v>
      </c>
      <c r="C63" s="42">
        <v>4</v>
      </c>
      <c r="D63" s="36"/>
      <c r="E63" s="75"/>
      <c r="F63" s="42">
        <f>IF(C63&lt;=5,C63*1.5)</f>
        <v>6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3</v>
      </c>
      <c r="D65" s="78"/>
      <c r="E65" s="79" t="s">
        <v>89</v>
      </c>
      <c r="F65" s="77">
        <f>IF(C65&lt;=5,C65*2.8)</f>
        <v>8.399999999999999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71.19999999999999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IF(passo1!F46="a",passo1!B10,passo1!B5)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>
        <v>4</v>
      </c>
      <c r="D76" s="64"/>
      <c r="E76" s="65" t="s">
        <v>73</v>
      </c>
      <c r="F76" s="11">
        <f>IF(C76&lt;=5,C76*1.2)</f>
        <v>4.8</v>
      </c>
    </row>
    <row r="77" spans="1:6" ht="12.75">
      <c r="A77" s="63"/>
      <c r="B77" s="11" t="s">
        <v>74</v>
      </c>
      <c r="C77" s="11">
        <v>5</v>
      </c>
      <c r="D77" s="64"/>
      <c r="E77" s="65"/>
      <c r="F77" s="11">
        <f>IF(C77&lt;=5,C77*1.2)</f>
        <v>6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>
        <v>4</v>
      </c>
      <c r="D79" s="38"/>
      <c r="E79" s="70" t="s">
        <v>77</v>
      </c>
      <c r="F79" s="14">
        <f>IF(C79&lt;=5,C79*3)</f>
        <v>12</v>
      </c>
    </row>
    <row r="80" spans="1:6" ht="12.75">
      <c r="A80" s="69"/>
      <c r="B80" s="14" t="s">
        <v>78</v>
      </c>
      <c r="C80" s="14">
        <v>4</v>
      </c>
      <c r="D80" s="1"/>
      <c r="E80" s="70"/>
      <c r="F80" s="14">
        <f>IF(C80&lt;=5,C80*3)</f>
        <v>12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>
        <v>4</v>
      </c>
      <c r="D82" s="36"/>
      <c r="E82" s="75" t="s">
        <v>82</v>
      </c>
      <c r="F82" s="42">
        <f>IF(C82&lt;=5,C82*1.5)</f>
        <v>6</v>
      </c>
    </row>
    <row r="83" spans="1:6" ht="12.75">
      <c r="A83" s="74"/>
      <c r="B83" s="42" t="s">
        <v>84</v>
      </c>
      <c r="C83" s="42">
        <v>4</v>
      </c>
      <c r="D83" s="36"/>
      <c r="E83" s="75"/>
      <c r="F83" s="42">
        <f>IF(C83&lt;=5,C83*1.5)</f>
        <v>6</v>
      </c>
    </row>
    <row r="84" spans="1:6" ht="12.75">
      <c r="A84" s="74"/>
      <c r="B84" s="42" t="s">
        <v>85</v>
      </c>
      <c r="C84" s="42">
        <v>4</v>
      </c>
      <c r="D84" s="36"/>
      <c r="E84" s="75"/>
      <c r="F84" s="42">
        <f>IF(C84&lt;=5,C84*1.5)</f>
        <v>6</v>
      </c>
    </row>
    <row r="85" spans="1:6" ht="12.75">
      <c r="A85" s="74"/>
      <c r="B85" s="42" t="s">
        <v>86</v>
      </c>
      <c r="C85" s="42">
        <v>4</v>
      </c>
      <c r="D85" s="36"/>
      <c r="E85" s="75"/>
      <c r="F85" s="42">
        <f>IF(C85&lt;=5,C85*1.5)</f>
        <v>6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>
        <v>5</v>
      </c>
      <c r="D87" s="78"/>
      <c r="E87" s="79" t="s">
        <v>89</v>
      </c>
      <c r="F87" s="77">
        <f>IF(C87&lt;=5,C87*2.8)</f>
        <v>14</v>
      </c>
    </row>
    <row r="88" spans="1:6" ht="12.75">
      <c r="A88" s="76"/>
      <c r="B88" s="77" t="s">
        <v>90</v>
      </c>
      <c r="C88" s="77">
        <v>4</v>
      </c>
      <c r="D88" s="78"/>
      <c r="E88" s="79"/>
      <c r="F88" s="77">
        <f>IF(C88&lt;=5,C88*2.8)</f>
        <v>11.2</v>
      </c>
    </row>
    <row r="90" spans="4:6" ht="17.25">
      <c r="D90" s="80"/>
      <c r="E90" s="81"/>
      <c r="F90" s="82">
        <f>SUM(F76:F88)</f>
        <v>84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IF(passo1!F46="a",passo1!B11,passo1!B6)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>
        <v>4</v>
      </c>
      <c r="D98" s="64"/>
      <c r="E98" s="65" t="s">
        <v>73</v>
      </c>
      <c r="F98" s="11">
        <f>IF(C98&lt;=5,C98*1.2)</f>
        <v>4.8</v>
      </c>
    </row>
    <row r="99" spans="1:6" ht="12.75">
      <c r="A99" s="63"/>
      <c r="B99" s="11" t="s">
        <v>74</v>
      </c>
      <c r="C99" s="11">
        <v>3</v>
      </c>
      <c r="D99" s="64"/>
      <c r="E99" s="65"/>
      <c r="F99" s="11">
        <f>IF(C99&lt;=5,C99*1.2)</f>
        <v>3.5999999999999996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>
        <v>3</v>
      </c>
      <c r="D101" s="38"/>
      <c r="E101" s="70" t="s">
        <v>77</v>
      </c>
      <c r="F101" s="14">
        <f>IF(C101&lt;=5,C101*3)</f>
        <v>9</v>
      </c>
    </row>
    <row r="102" spans="1:6" ht="12.75">
      <c r="A102" s="69"/>
      <c r="B102" s="14" t="s">
        <v>78</v>
      </c>
      <c r="C102" s="14">
        <v>3</v>
      </c>
      <c r="D102" s="38"/>
      <c r="E102" s="70"/>
      <c r="F102" s="14">
        <f>IF(C102&lt;=5,C102*3)</f>
        <v>9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>
        <v>3</v>
      </c>
      <c r="D104" s="36"/>
      <c r="E104" s="75" t="s">
        <v>82</v>
      </c>
      <c r="F104" s="42">
        <f>IF(C104&lt;=5,C104*1.5)</f>
        <v>4.5</v>
      </c>
    </row>
    <row r="105" spans="1:6" ht="12.75">
      <c r="A105" s="74"/>
      <c r="B105" s="42" t="s">
        <v>84</v>
      </c>
      <c r="C105" s="42">
        <v>2</v>
      </c>
      <c r="D105" s="36"/>
      <c r="E105" s="75"/>
      <c r="F105" s="42">
        <f>IF(C105&lt;=5,C105*1.5)</f>
        <v>3</v>
      </c>
    </row>
    <row r="106" spans="1:6" ht="12.75">
      <c r="A106" s="74"/>
      <c r="B106" s="42" t="s">
        <v>85</v>
      </c>
      <c r="C106" s="42">
        <v>3</v>
      </c>
      <c r="D106" s="36"/>
      <c r="E106" s="75"/>
      <c r="F106" s="42">
        <f>IF(C106&lt;=5,C106*1.5)</f>
        <v>4.5</v>
      </c>
    </row>
    <row r="107" spans="1:6" ht="12.75">
      <c r="A107" s="74"/>
      <c r="B107" s="42" t="s">
        <v>86</v>
      </c>
      <c r="C107" s="42">
        <v>3</v>
      </c>
      <c r="D107" s="36"/>
      <c r="E107" s="75"/>
      <c r="F107" s="42">
        <f>IF(C107&lt;=5,C107*1.5)</f>
        <v>4.5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>
        <v>3</v>
      </c>
      <c r="D109" s="78"/>
      <c r="E109" s="79" t="s">
        <v>89</v>
      </c>
      <c r="F109" s="77">
        <f>IF(C109&lt;=5,C109*2.8)</f>
        <v>8.399999999999999</v>
      </c>
    </row>
    <row r="110" spans="1:6" ht="12.75">
      <c r="A110" s="76"/>
      <c r="B110" s="77" t="s">
        <v>90</v>
      </c>
      <c r="C110" s="77">
        <v>3</v>
      </c>
      <c r="D110" s="78"/>
      <c r="E110" s="79"/>
      <c r="F110" s="77">
        <f>IF(C110&lt;=5,C110*2.8)</f>
        <v>8.399999999999999</v>
      </c>
    </row>
    <row r="112" spans="4:6" ht="17.25">
      <c r="D112" s="80"/>
      <c r="E112" s="81"/>
      <c r="F112" s="82">
        <f>SUM(F98:F110)</f>
        <v>59.699999999999996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IF(passo1!F46="a",passo1!B12,passo1!B7)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>
        <v>4</v>
      </c>
      <c r="D123" s="64"/>
      <c r="E123" s="65" t="s">
        <v>73</v>
      </c>
      <c r="F123" s="11">
        <f>IF(C123&lt;=5,C123*1.2)</f>
        <v>4.8</v>
      </c>
    </row>
    <row r="124" spans="1:6" ht="12.75">
      <c r="A124" s="63"/>
      <c r="B124" s="11" t="s">
        <v>74</v>
      </c>
      <c r="C124" s="11">
        <v>4</v>
      </c>
      <c r="D124" s="64"/>
      <c r="E124" s="65"/>
      <c r="F124" s="11">
        <f>IF(C124&lt;=5,C124*1.2)</f>
        <v>4.8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>
        <v>3</v>
      </c>
      <c r="D126" s="38"/>
      <c r="E126" s="70" t="s">
        <v>77</v>
      </c>
      <c r="F126" s="14">
        <f>IF(C126&lt;=5,C126*3)</f>
        <v>9</v>
      </c>
    </row>
    <row r="127" spans="1:6" ht="12.75">
      <c r="A127" s="69"/>
      <c r="B127" s="14" t="s">
        <v>78</v>
      </c>
      <c r="C127" s="14">
        <v>3</v>
      </c>
      <c r="D127" s="38"/>
      <c r="E127" s="70"/>
      <c r="F127" s="14">
        <f>IF(C127&lt;=5,C127*3)</f>
        <v>9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>
        <v>3</v>
      </c>
      <c r="D129" s="36"/>
      <c r="E129" s="75" t="s">
        <v>82</v>
      </c>
      <c r="F129" s="42">
        <f>IF(C129&lt;=5,C129*1.5)</f>
        <v>4.5</v>
      </c>
    </row>
    <row r="130" spans="1:6" ht="12.75">
      <c r="A130" s="74"/>
      <c r="B130" s="42" t="s">
        <v>84</v>
      </c>
      <c r="C130" s="42">
        <v>3</v>
      </c>
      <c r="D130" s="36"/>
      <c r="E130" s="75"/>
      <c r="F130" s="42">
        <f>IF(C130&lt;=5,C130*1.5)</f>
        <v>4.5</v>
      </c>
    </row>
    <row r="131" spans="1:6" ht="12.75">
      <c r="A131" s="74"/>
      <c r="B131" s="42" t="s">
        <v>85</v>
      </c>
      <c r="C131" s="42">
        <v>4</v>
      </c>
      <c r="D131" s="36"/>
      <c r="E131" s="75"/>
      <c r="F131" s="42">
        <f>IF(C131&lt;=5,C131*1.5)</f>
        <v>6</v>
      </c>
    </row>
    <row r="132" spans="1:6" ht="12.75">
      <c r="A132" s="74"/>
      <c r="B132" s="42" t="s">
        <v>86</v>
      </c>
      <c r="C132" s="42">
        <v>4</v>
      </c>
      <c r="D132" s="36"/>
      <c r="E132" s="75"/>
      <c r="F132" s="42">
        <f>IF(C132&lt;=5,C132*1.5)</f>
        <v>6</v>
      </c>
    </row>
    <row r="133" spans="3:6" ht="12.75">
      <c r="C133" s="83"/>
      <c r="D133" s="1"/>
      <c r="E133" s="67"/>
      <c r="F133" s="83"/>
    </row>
    <row r="134" spans="1:6" ht="12.75">
      <c r="A134" s="76" t="s">
        <v>87</v>
      </c>
      <c r="B134" s="77" t="s">
        <v>88</v>
      </c>
      <c r="C134" s="77">
        <v>3</v>
      </c>
      <c r="D134" s="78"/>
      <c r="E134" s="79" t="s">
        <v>89</v>
      </c>
      <c r="F134" s="77">
        <f>IF(C134&lt;=5,C134*2.8)</f>
        <v>8.399999999999999</v>
      </c>
    </row>
    <row r="135" spans="1:6" ht="12.75">
      <c r="A135" s="76"/>
      <c r="B135" s="77" t="s">
        <v>90</v>
      </c>
      <c r="C135" s="77">
        <v>3</v>
      </c>
      <c r="D135" s="78"/>
      <c r="E135" s="79"/>
      <c r="F135" s="77">
        <f>IF(C135&lt;=5,C135*2.8)</f>
        <v>8.399999999999999</v>
      </c>
    </row>
    <row r="137" spans="4:6" ht="17.25">
      <c r="D137" s="80"/>
      <c r="E137" s="81"/>
      <c r="F137" s="82">
        <f>SUM(F123:F135)</f>
        <v>65.39999999999999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IF(passo1!F47="a",passo1!B5,passo1!B10)</f>
        <v>Kuaska</v>
      </c>
      <c r="C4" s="59"/>
      <c r="E4" s="60" t="s">
        <v>70</v>
      </c>
      <c r="F4" s="60"/>
      <c r="I4" s="61">
        <f>AVERAGE(F21,F43,F68)</f>
        <v>17.466666666666665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2</v>
      </c>
      <c r="D7" s="64"/>
      <c r="E7" s="65" t="s">
        <v>73</v>
      </c>
      <c r="F7" s="11">
        <f>IF(C7&lt;=5,C7*1.2)</f>
        <v>2.4</v>
      </c>
      <c r="H7" s="1"/>
    </row>
    <row r="8" spans="1:9" ht="15">
      <c r="A8" s="63"/>
      <c r="B8" s="11" t="s">
        <v>74</v>
      </c>
      <c r="C8" s="11">
        <v>2</v>
      </c>
      <c r="D8" s="64"/>
      <c r="E8" s="65"/>
      <c r="F8" s="11">
        <f>IF(C8&lt;=5,C8*1.2)</f>
        <v>2.4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1</v>
      </c>
      <c r="D10" s="38"/>
      <c r="E10" s="70" t="s">
        <v>77</v>
      </c>
      <c r="F10" s="14">
        <f>IF(C10&lt;=5,C10*3)</f>
        <v>3</v>
      </c>
    </row>
    <row r="11" spans="1:9" ht="15">
      <c r="A11" s="69"/>
      <c r="B11" s="14" t="s">
        <v>78</v>
      </c>
      <c r="C11" s="14">
        <v>1</v>
      </c>
      <c r="D11" s="38"/>
      <c r="E11" s="70"/>
      <c r="F11" s="14">
        <f>IF(C11&lt;=5,C11*3)</f>
        <v>3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1</v>
      </c>
      <c r="D18" s="78"/>
      <c r="E18" s="79" t="s">
        <v>89</v>
      </c>
      <c r="F18" s="77">
        <f>IF(C18&lt;=5,C18*2.8)</f>
        <v>2.8</v>
      </c>
    </row>
    <row r="19" spans="1:6" ht="12.75">
      <c r="A19" s="76"/>
      <c r="B19" s="77" t="s">
        <v>90</v>
      </c>
      <c r="C19" s="77">
        <v>1</v>
      </c>
      <c r="D19" s="78"/>
      <c r="E19" s="79"/>
      <c r="F19" s="77">
        <f>IF(C19&lt;=5,C19*2.8)</f>
        <v>2.8</v>
      </c>
    </row>
    <row r="21" spans="4:6" ht="17.25">
      <c r="D21" s="80"/>
      <c r="E21" s="81"/>
      <c r="F21" s="82">
        <f>SUM(F7:F19)</f>
        <v>28.4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IF(passo1!F47="a",passo1!B6,passo1!B11)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1</v>
      </c>
      <c r="D32" s="38"/>
      <c r="E32" s="70" t="s">
        <v>77</v>
      </c>
      <c r="F32" s="14">
        <f>IF(C32&lt;=5,C32*3)</f>
        <v>3</v>
      </c>
    </row>
    <row r="33" spans="1:6" ht="12.75">
      <c r="A33" s="69"/>
      <c r="B33" s="14" t="s">
        <v>78</v>
      </c>
      <c r="C33" s="14">
        <v>1</v>
      </c>
      <c r="D33" s="38"/>
      <c r="E33" s="70"/>
      <c r="F33" s="14">
        <f>IF(C33&lt;=5,C33*3)</f>
        <v>3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0</v>
      </c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>
        <v>0</v>
      </c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>
        <v>0</v>
      </c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>
        <v>0</v>
      </c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0</v>
      </c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>
        <v>0</v>
      </c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12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IF(passo1!F47="a",passo1!B7,passo1!B12)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2</v>
      </c>
      <c r="D54" s="64"/>
      <c r="E54" s="65" t="s">
        <v>73</v>
      </c>
      <c r="F54" s="11">
        <f>IF(C54&lt;=5,C54*1.2)</f>
        <v>2.4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2</v>
      </c>
      <c r="D57" s="38"/>
      <c r="E57" s="70" t="s">
        <v>77</v>
      </c>
      <c r="F57" s="14">
        <f>IF(C57&lt;=5,C57*3)</f>
        <v>6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12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IF(passo1!F47="a",passo1!B10,passo1!B5)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IF(passo1!F47="a",passo1!B11,passo1!B6)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IF(passo1!F47="a",passo1!B12,passo1!B7)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IF(passo1!F48="a",passo1!B5,passo1!B10)</f>
        <v>Schigi</v>
      </c>
      <c r="C4" s="59"/>
      <c r="E4" s="60" t="s">
        <v>70</v>
      </c>
      <c r="F4" s="60"/>
      <c r="I4" s="61">
        <f>AVERAGE(F21,F43,F68)</f>
        <v>57.366666666666674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2</v>
      </c>
      <c r="D8" s="64"/>
      <c r="E8" s="65"/>
      <c r="F8" s="11">
        <f>IF(C8&lt;=5,C8*1.2)</f>
        <v>2.4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48.4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IF(passo1!F48="a",passo1!B6,passo1!B11)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58.5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IF(passo1!F48="a",passo1!B7,passo1!B12)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4</v>
      </c>
      <c r="D55" s="64"/>
      <c r="E55" s="65"/>
      <c r="F55" s="11">
        <f>IF(C55&lt;=5,C55*1.2)</f>
        <v>4.8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4</v>
      </c>
      <c r="D58" s="38"/>
      <c r="E58" s="70"/>
      <c r="F58" s="14">
        <f>IF(C58&lt;=5,C58*3)</f>
        <v>12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4</v>
      </c>
      <c r="D65" s="78"/>
      <c r="E65" s="79" t="s">
        <v>89</v>
      </c>
      <c r="F65" s="77">
        <f>IF(C65&lt;=5,C65*2.8)</f>
        <v>11.2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65.2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IF(passo1!F48="a",passo1!B10,passo1!B5)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IF(passo1!F48="a",passo1!B11,passo1!B6)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IF(passo1!F48="a",passo1!B12,passo1!B7)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25">
      <selection activeCell="F43" sqref="F43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IF(passo1!F49="a",passo1!B5,passo1!B10)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IF(passo1!F49="a",passo1!B6,passo1!B11)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IF(passo1!F49="a",passo1!B7,passo1!B12)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IF(passo1!F49="a",passo1!B10,passo1!B5)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IF(passo1!F49="a",passo1!B11,passo1!B6)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IF(passo1!F49="a",passo1!B12,passo1!B7)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IF(passo1!F5="a",passo1!B5,passo1!B10)</f>
        <v>Schigi</v>
      </c>
      <c r="C4" s="59"/>
      <c r="E4" s="60" t="s">
        <v>70</v>
      </c>
      <c r="F4" s="60"/>
      <c r="I4" s="61">
        <f>AVERAGE(F21,F43,F68)</f>
        <v>55.6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4</v>
      </c>
      <c r="D10" s="38"/>
      <c r="E10" s="70" t="s">
        <v>77</v>
      </c>
      <c r="F10" s="14">
        <f>IF(C10&lt;=5,C10*3)</f>
        <v>12</v>
      </c>
    </row>
    <row r="11" spans="1:9" ht="15">
      <c r="A11" s="69"/>
      <c r="B11" s="14" t="s">
        <v>78</v>
      </c>
      <c r="C11" s="14">
        <v>3</v>
      </c>
      <c r="D11" s="38"/>
      <c r="E11" s="70"/>
      <c r="F11" s="14">
        <f>IF(C11&lt;=5,C11*3)</f>
        <v>9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64.19999999999999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IF(passo1!F5="a",passo1!B6,passo1!B11)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54.2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IF(passo1!F5="a",passo1!B7,passo1!B12)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3</v>
      </c>
      <c r="D55" s="64"/>
      <c r="E55" s="65"/>
      <c r="F55" s="11">
        <f>IF(C55&lt;=5,C55*1.2)</f>
        <v>3.5999999999999996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48.400000000000006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IF(passo1!F5="a",passo1!B10,passo1!B5)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IF(passo1!F5="a",passo1!B11,passo1!B6)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IF(passo1!F5="a",passo1!B12,passo1!B7)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9">
      <selection activeCell="F43" sqref="F43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IF(passo1!F50="a",passo1!B5,passo1!B10)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IF(passo1!F50="a",passo1!B6,passo1!B11)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IF(passo1!F50="a",passo1!B7,passo1!B12)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IF(passo1!F50="a",passo1!B10,passo1!B5)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IF(passo1!F50="a",passo1!B11,passo1!B6)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IF(passo1!F50="a",passo1!B12,passo1!B7)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31">
      <selection activeCell="F43" sqref="F43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IF(passo1!F51="a",passo1!B5,passo1!B10)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IF(passo1!F51="a",passo1!B6,passo1!B11)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IF(passo1!F51="a",passo1!B7,passo1!B12)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IF(passo1!F51="a",passo1!B10,passo1!B5)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IF(passo1!F51="a",passo1!B11,passo1!B6)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IF(passo1!F51="a",passo1!B12,passo1!B7)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22">
      <selection activeCell="F43" sqref="F43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IF(passo1!F52="a",passo1!B5,passo1!B10)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IF(passo1!F52="a",passo1!B6,passo1!B11)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IF(passo1!F52="a",passo1!B7,passo1!B12)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IF(passo1!F52="a",passo1!B10,passo1!B5)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IF(passo1!F52="a",passo1!B11,passo1!B6)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IF(passo1!F52="a",passo1!B12,passo1!B7)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C1" sqref="C1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IF(passo1!F53="a",passo1!B5,passo1!B10)</f>
        <v>Kuaska</v>
      </c>
      <c r="C4" s="59"/>
      <c r="E4" s="60" t="s">
        <v>70</v>
      </c>
      <c r="F4" s="60"/>
      <c r="I4" s="61">
        <f>AVERAGE(F21,F43,F68)</f>
        <v>0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/>
      <c r="D7" s="64"/>
      <c r="E7" s="65" t="s">
        <v>73</v>
      </c>
      <c r="F7" s="11">
        <f>IF(C7&lt;=5,C7*1.2)</f>
        <v>0</v>
      </c>
      <c r="H7" s="1"/>
    </row>
    <row r="8" spans="1:9" ht="15">
      <c r="A8" s="63"/>
      <c r="B8" s="11" t="s">
        <v>74</v>
      </c>
      <c r="C8" s="11"/>
      <c r="D8" s="64"/>
      <c r="E8" s="65"/>
      <c r="F8" s="11">
        <f>IF(C8&lt;=5,C8*1.2)</f>
        <v>0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/>
      <c r="D10" s="38"/>
      <c r="E10" s="70" t="s">
        <v>77</v>
      </c>
      <c r="F10" s="14">
        <f>IF(C10&lt;=5,C10*3)</f>
        <v>0</v>
      </c>
    </row>
    <row r="11" spans="1:9" ht="15">
      <c r="A11" s="69"/>
      <c r="B11" s="14" t="s">
        <v>78</v>
      </c>
      <c r="C11" s="14"/>
      <c r="D11" s="38"/>
      <c r="E11" s="70"/>
      <c r="F11" s="14">
        <f>IF(C11&lt;=5,C11*3)</f>
        <v>0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/>
      <c r="D13" s="36"/>
      <c r="E13" s="75" t="s">
        <v>82</v>
      </c>
      <c r="F13" s="42">
        <f>IF(C13&lt;=5,C13*1.5)</f>
        <v>0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/>
      <c r="D14" s="36"/>
      <c r="E14" s="75"/>
      <c r="F14" s="42">
        <f>IF(C14&lt;=5,C14*1.5)</f>
        <v>0</v>
      </c>
    </row>
    <row r="15" spans="1:6" ht="12.75">
      <c r="A15" s="74"/>
      <c r="B15" s="42" t="s">
        <v>85</v>
      </c>
      <c r="C15" s="42"/>
      <c r="D15" s="36"/>
      <c r="E15" s="75"/>
      <c r="F15" s="42">
        <f>IF(C15&lt;=5,C15*1.5)</f>
        <v>0</v>
      </c>
    </row>
    <row r="16" spans="1:6" ht="12.75">
      <c r="A16" s="74"/>
      <c r="B16" s="42" t="s">
        <v>86</v>
      </c>
      <c r="C16" s="42"/>
      <c r="D16" s="36"/>
      <c r="E16" s="75"/>
      <c r="F16" s="42">
        <f>IF(C16&lt;=5,C16*1.5)</f>
        <v>0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/>
      <c r="D18" s="78"/>
      <c r="E18" s="79" t="s">
        <v>89</v>
      </c>
      <c r="F18" s="77">
        <f>IF(C18&lt;=5,C18*2.8)</f>
        <v>0</v>
      </c>
    </row>
    <row r="19" spans="1:6" ht="12.75">
      <c r="A19" s="76"/>
      <c r="B19" s="77" t="s">
        <v>90</v>
      </c>
      <c r="C19" s="77"/>
      <c r="D19" s="78"/>
      <c r="E19" s="79"/>
      <c r="F19" s="77">
        <f>IF(C19&lt;=5,C19*2.8)</f>
        <v>0</v>
      </c>
    </row>
    <row r="21" spans="4:6" ht="17.25">
      <c r="D21" s="80"/>
      <c r="E21" s="81"/>
      <c r="F21" s="82">
        <f>SUM(F7:F19)</f>
        <v>0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IF(passo1!F53="a",passo1!B6,passo1!B11)</f>
        <v>Fulvio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/>
      <c r="D29" s="64"/>
      <c r="E29" s="65" t="s">
        <v>73</v>
      </c>
      <c r="F29" s="11">
        <f>IF(C29&lt;=5,C29*1.2)</f>
        <v>0</v>
      </c>
    </row>
    <row r="30" spans="1:6" ht="12.75">
      <c r="A30" s="63"/>
      <c r="B30" s="11" t="s">
        <v>74</v>
      </c>
      <c r="C30" s="11"/>
      <c r="D30" s="64"/>
      <c r="E30" s="65"/>
      <c r="F30" s="11">
        <f>IF(C30&lt;=5,C30*1.2)</f>
        <v>0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/>
      <c r="D32" s="38"/>
      <c r="E32" s="70" t="s">
        <v>77</v>
      </c>
      <c r="F32" s="14">
        <f>IF(C32&lt;=5,C32*3)</f>
        <v>0</v>
      </c>
    </row>
    <row r="33" spans="1:6" ht="12.75">
      <c r="A33" s="69"/>
      <c r="B33" s="14" t="s">
        <v>78</v>
      </c>
      <c r="C33" s="14"/>
      <c r="D33" s="38"/>
      <c r="E33" s="70"/>
      <c r="F33" s="14">
        <f>IF(C33&lt;=5,C33*3)</f>
        <v>0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/>
      <c r="D35" s="36"/>
      <c r="E35" s="75" t="s">
        <v>82</v>
      </c>
      <c r="F35" s="42">
        <f>IF(C35&lt;=5,C35*1.5)</f>
        <v>0</v>
      </c>
    </row>
    <row r="36" spans="1:6" ht="12.75">
      <c r="A36" s="74"/>
      <c r="B36" s="42" t="s">
        <v>84</v>
      </c>
      <c r="C36" s="42"/>
      <c r="D36" s="36"/>
      <c r="E36" s="75"/>
      <c r="F36" s="42">
        <f>IF(C36&lt;=5,C36*1.5)</f>
        <v>0</v>
      </c>
    </row>
    <row r="37" spans="1:6" ht="12.75">
      <c r="A37" s="74"/>
      <c r="B37" s="42" t="s">
        <v>85</v>
      </c>
      <c r="C37" s="42"/>
      <c r="D37" s="36"/>
      <c r="E37" s="75"/>
      <c r="F37" s="42">
        <f>IF(C37&lt;=5,C37*1.5)</f>
        <v>0</v>
      </c>
    </row>
    <row r="38" spans="1:6" ht="12.75">
      <c r="A38" s="74"/>
      <c r="B38" s="42" t="s">
        <v>86</v>
      </c>
      <c r="C38" s="42"/>
      <c r="D38" s="36"/>
      <c r="E38" s="75"/>
      <c r="F38" s="42">
        <f>IF(C38&lt;=5,C38*1.5)</f>
        <v>0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/>
      <c r="D40" s="78"/>
      <c r="E40" s="79" t="s">
        <v>89</v>
      </c>
      <c r="F40" s="77">
        <f>IF(C40&lt;=5,C40*2.8)</f>
        <v>0</v>
      </c>
    </row>
    <row r="41" spans="1:6" ht="12.75">
      <c r="A41" s="76"/>
      <c r="B41" s="77" t="s">
        <v>90</v>
      </c>
      <c r="C41" s="77"/>
      <c r="D41" s="78"/>
      <c r="E41" s="79"/>
      <c r="F41" s="77">
        <f>IF(C41&lt;=5,C41*2.8)</f>
        <v>0</v>
      </c>
    </row>
    <row r="43" spans="4:6" ht="17.25">
      <c r="D43" s="80"/>
      <c r="E43" s="81"/>
      <c r="F43" s="82">
        <f>SUM(F29:F41)</f>
        <v>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IF(passo1!F53="a",passo1!B7,passo1!B12)</f>
        <v>Sara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/>
      <c r="D54" s="64"/>
      <c r="E54" s="65" t="s">
        <v>73</v>
      </c>
      <c r="F54" s="11">
        <f>IF(C54&lt;=5,C54*1.2)</f>
        <v>0</v>
      </c>
    </row>
    <row r="55" spans="1:6" ht="12.75">
      <c r="A55" s="63"/>
      <c r="B55" s="11" t="s">
        <v>74</v>
      </c>
      <c r="C55" s="11"/>
      <c r="D55" s="64"/>
      <c r="E55" s="65"/>
      <c r="F55" s="11">
        <f>IF(C55&lt;=5,C55*1.2)</f>
        <v>0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/>
      <c r="D57" s="38"/>
      <c r="E57" s="70" t="s">
        <v>77</v>
      </c>
      <c r="F57" s="14">
        <f>IF(C57&lt;=5,C57*3)</f>
        <v>0</v>
      </c>
    </row>
    <row r="58" spans="1:6" ht="12.75">
      <c r="A58" s="69"/>
      <c r="B58" s="14" t="s">
        <v>78</v>
      </c>
      <c r="C58" s="14"/>
      <c r="D58" s="38"/>
      <c r="E58" s="70"/>
      <c r="F58" s="14">
        <f>IF(C58&lt;=5,C58*3)</f>
        <v>0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/>
      <c r="D60" s="36"/>
      <c r="E60" s="75" t="s">
        <v>82</v>
      </c>
      <c r="F60" s="42">
        <f>IF(C60&lt;=5,C60*1.5)</f>
        <v>0</v>
      </c>
    </row>
    <row r="61" spans="1:6" ht="12.75">
      <c r="A61" s="74"/>
      <c r="B61" s="42" t="s">
        <v>84</v>
      </c>
      <c r="C61" s="42"/>
      <c r="D61" s="36"/>
      <c r="E61" s="75"/>
      <c r="F61" s="42">
        <f>IF(C61&lt;=5,C61*1.5)</f>
        <v>0</v>
      </c>
    </row>
    <row r="62" spans="1:6" ht="12.75">
      <c r="A62" s="74"/>
      <c r="B62" s="42" t="s">
        <v>85</v>
      </c>
      <c r="C62" s="42"/>
      <c r="D62" s="36"/>
      <c r="E62" s="75"/>
      <c r="F62" s="42">
        <f>IF(C62&lt;=5,C62*1.5)</f>
        <v>0</v>
      </c>
    </row>
    <row r="63" spans="1:6" ht="12.75">
      <c r="A63" s="74"/>
      <c r="B63" s="42" t="s">
        <v>86</v>
      </c>
      <c r="C63" s="42"/>
      <c r="D63" s="36"/>
      <c r="E63" s="75"/>
      <c r="F63" s="42">
        <f>IF(C63&lt;=5,C63*1.5)</f>
        <v>0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/>
      <c r="D65" s="78"/>
      <c r="E65" s="79" t="s">
        <v>89</v>
      </c>
      <c r="F65" s="77">
        <f>IF(C65&lt;=5,C65*2.8)</f>
        <v>0</v>
      </c>
    </row>
    <row r="66" spans="1:6" ht="12.75">
      <c r="A66" s="76"/>
      <c r="B66" s="77" t="s">
        <v>90</v>
      </c>
      <c r="C66" s="77"/>
      <c r="D66" s="78"/>
      <c r="E66" s="79"/>
      <c r="F66" s="77">
        <f>IF(C66&lt;=5,C66*2.8)</f>
        <v>0</v>
      </c>
    </row>
    <row r="68" spans="4:6" ht="17.25">
      <c r="D68" s="80"/>
      <c r="E68" s="81"/>
      <c r="F68" s="82">
        <f>SUM(F54:F66)</f>
        <v>0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IF(passo1!F53="a",passo1!B10,passo1!B5)</f>
        <v>Schigi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IF(passo1!F53="a",passo1!B11,passo1!B6)</f>
        <v>Alfio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IF(passo1!F53="a",passo1!B12,passo1!B7)</f>
        <v>Laurent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5.7109375" style="0" customWidth="1"/>
    <col min="3" max="3" width="21.8515625" style="0" customWidth="1"/>
    <col min="4" max="4" width="18.421875" style="0" customWidth="1"/>
    <col min="5" max="5" width="4.57421875" style="0" customWidth="1"/>
    <col min="6" max="6" width="58.7109375" style="0" customWidth="1"/>
  </cols>
  <sheetData>
    <row r="1" ht="24.75">
      <c r="A1" s="84" t="s">
        <v>41</v>
      </c>
    </row>
    <row r="3" spans="1:9" ht="18.75">
      <c r="A3" s="85" t="s">
        <v>6</v>
      </c>
      <c r="B3" s="85" t="s">
        <v>42</v>
      </c>
      <c r="C3" s="85" t="s">
        <v>43</v>
      </c>
      <c r="D3" s="85" t="s">
        <v>44</v>
      </c>
      <c r="E3" s="85"/>
      <c r="F3" s="85" t="s">
        <v>91</v>
      </c>
      <c r="G3" s="85"/>
      <c r="H3" s="86"/>
      <c r="I3" s="86"/>
    </row>
    <row r="4" spans="1:9" ht="17.25">
      <c r="A4" s="87">
        <v>20</v>
      </c>
      <c r="B4" s="87">
        <v>72.775</v>
      </c>
      <c r="C4" s="87" t="s">
        <v>92</v>
      </c>
      <c r="D4" s="87" t="s">
        <v>55</v>
      </c>
      <c r="E4" s="87"/>
      <c r="F4" s="87" t="s">
        <v>93</v>
      </c>
      <c r="G4" s="87"/>
      <c r="H4" s="87"/>
      <c r="I4" s="86"/>
    </row>
    <row r="5" spans="1:9" ht="17.25">
      <c r="A5" s="87">
        <v>43</v>
      </c>
      <c r="B5" s="87">
        <v>67.65</v>
      </c>
      <c r="C5" s="87" t="s">
        <v>94</v>
      </c>
      <c r="D5" s="87" t="s">
        <v>95</v>
      </c>
      <c r="E5" s="87"/>
      <c r="F5" s="87" t="s">
        <v>96</v>
      </c>
      <c r="G5" s="87"/>
      <c r="H5" s="87"/>
      <c r="I5" s="86"/>
    </row>
    <row r="6" spans="1:9" ht="17.25">
      <c r="A6" s="87">
        <v>10</v>
      </c>
      <c r="B6" s="87">
        <v>62.65</v>
      </c>
      <c r="C6" s="87" t="s">
        <v>97</v>
      </c>
      <c r="D6" s="87" t="s">
        <v>98</v>
      </c>
      <c r="E6" s="87"/>
      <c r="F6" s="87" t="s">
        <v>99</v>
      </c>
      <c r="G6" s="87"/>
      <c r="H6" s="87"/>
      <c r="I6" s="86"/>
    </row>
    <row r="7" spans="1:9" ht="17.25">
      <c r="A7" s="87">
        <v>30</v>
      </c>
      <c r="B7" s="87">
        <v>60.85</v>
      </c>
      <c r="C7" s="87" t="s">
        <v>49</v>
      </c>
      <c r="D7" s="87" t="s">
        <v>50</v>
      </c>
      <c r="E7" s="87"/>
      <c r="F7" s="87" t="s">
        <v>100</v>
      </c>
      <c r="G7" s="87"/>
      <c r="H7" s="87"/>
      <c r="I7" s="86"/>
    </row>
    <row r="8" spans="1:9" ht="17.25">
      <c r="A8" s="87">
        <v>13</v>
      </c>
      <c r="B8" s="87">
        <v>59.7</v>
      </c>
      <c r="C8" s="87" t="s">
        <v>54</v>
      </c>
      <c r="D8" s="87" t="s">
        <v>55</v>
      </c>
      <c r="E8" s="87"/>
      <c r="F8" s="87" t="s">
        <v>100</v>
      </c>
      <c r="G8" s="87"/>
      <c r="H8" s="87"/>
      <c r="I8" s="86"/>
    </row>
    <row r="9" spans="1:9" ht="17.25">
      <c r="A9" s="87">
        <v>33</v>
      </c>
      <c r="B9" s="87">
        <v>58.95</v>
      </c>
      <c r="C9" s="87" t="s">
        <v>58</v>
      </c>
      <c r="D9" s="87" t="s">
        <v>59</v>
      </c>
      <c r="E9" s="87"/>
      <c r="F9" s="87" t="s">
        <v>100</v>
      </c>
      <c r="G9" s="87"/>
      <c r="H9" s="87"/>
      <c r="I9" s="86"/>
    </row>
    <row r="10" spans="1:9" ht="17.25">
      <c r="A10" s="87">
        <v>32</v>
      </c>
      <c r="B10" s="87">
        <v>58.575</v>
      </c>
      <c r="C10" s="87" t="s">
        <v>62</v>
      </c>
      <c r="D10" s="87" t="s">
        <v>63</v>
      </c>
      <c r="E10" s="87"/>
      <c r="F10" s="87" t="s">
        <v>100</v>
      </c>
      <c r="G10" s="87"/>
      <c r="H10" s="87"/>
      <c r="I10" s="86"/>
    </row>
  </sheetData>
  <printOptions/>
  <pageMargins left="0.44027777777777777" right="0.45" top="0.9840277777777778" bottom="0.9840277777777778" header="0.5118055555555556" footer="0.5118055555555556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18.7109375" style="0" customWidth="1"/>
    <col min="4" max="4" width="19.00390625" style="86" customWidth="1"/>
    <col min="5" max="5" width="19.8515625" style="86" customWidth="1"/>
  </cols>
  <sheetData>
    <row r="1" spans="1:5" ht="16.5">
      <c r="A1" s="88" t="s">
        <v>101</v>
      </c>
      <c r="B1" s="88" t="s">
        <v>43</v>
      </c>
      <c r="C1" s="89" t="s">
        <v>44</v>
      </c>
      <c r="D1" s="90" t="s">
        <v>102</v>
      </c>
      <c r="E1" s="90" t="s">
        <v>103</v>
      </c>
    </row>
    <row r="2" spans="1:4" ht="16.5">
      <c r="A2" s="91">
        <v>1</v>
      </c>
      <c r="B2" s="91"/>
      <c r="C2" s="92"/>
      <c r="D2" s="12">
        <f>1!$I$4</f>
        <v>0</v>
      </c>
    </row>
    <row r="3" spans="1:5" ht="16.5">
      <c r="A3" s="91">
        <v>2</v>
      </c>
      <c r="B3" s="91" t="s">
        <v>104</v>
      </c>
      <c r="C3" s="92" t="s">
        <v>83</v>
      </c>
      <c r="D3" s="12">
        <f>2!$I$4</f>
        <v>55.6</v>
      </c>
      <c r="E3" s="93" t="s">
        <v>11</v>
      </c>
    </row>
    <row r="4" spans="1:5" ht="16.5">
      <c r="A4" s="91">
        <v>3</v>
      </c>
      <c r="B4" s="91" t="s">
        <v>105</v>
      </c>
      <c r="C4" s="92" t="s">
        <v>106</v>
      </c>
      <c r="D4" s="12">
        <f>3!$I$4</f>
        <v>47.13333333333333</v>
      </c>
      <c r="E4" s="93" t="s">
        <v>11</v>
      </c>
    </row>
    <row r="5" spans="1:5" ht="16.5">
      <c r="A5" s="91">
        <v>4</v>
      </c>
      <c r="B5" s="91" t="s">
        <v>105</v>
      </c>
      <c r="C5" s="92" t="s">
        <v>106</v>
      </c>
      <c r="D5" s="12">
        <f>4!$I$4</f>
        <v>50.166666666666664</v>
      </c>
      <c r="E5" s="93" t="s">
        <v>11</v>
      </c>
    </row>
    <row r="6" spans="1:5" ht="16.5">
      <c r="A6" s="91">
        <v>5</v>
      </c>
      <c r="B6" s="91" t="s">
        <v>107</v>
      </c>
      <c r="C6" s="92" t="s">
        <v>108</v>
      </c>
      <c r="D6" s="12">
        <f>5!$I$4</f>
        <v>61.70000000000001</v>
      </c>
      <c r="E6" s="93" t="s">
        <v>11</v>
      </c>
    </row>
    <row r="7" spans="1:5" ht="16.5">
      <c r="A7" s="91">
        <v>6</v>
      </c>
      <c r="B7" s="91" t="s">
        <v>109</v>
      </c>
      <c r="C7" s="92" t="s">
        <v>110</v>
      </c>
      <c r="D7" s="12">
        <f>6!$I$4</f>
        <v>47.46666666666666</v>
      </c>
      <c r="E7" s="93" t="s">
        <v>11</v>
      </c>
    </row>
    <row r="8" spans="1:5" ht="16.5">
      <c r="A8" s="91">
        <v>7</v>
      </c>
      <c r="B8" s="91" t="s">
        <v>111</v>
      </c>
      <c r="C8" s="92" t="s">
        <v>112</v>
      </c>
      <c r="D8" s="12">
        <f>7!$I$4</f>
        <v>52.333333333333336</v>
      </c>
      <c r="E8" s="93" t="s">
        <v>17</v>
      </c>
    </row>
    <row r="9" spans="1:5" ht="16.5">
      <c r="A9" s="91">
        <v>8</v>
      </c>
      <c r="B9" s="91" t="s">
        <v>113</v>
      </c>
      <c r="C9" s="92" t="s">
        <v>50</v>
      </c>
      <c r="D9" s="12">
        <f>8!$I$4</f>
        <v>56.633333333333326</v>
      </c>
      <c r="E9" s="93" t="s">
        <v>11</v>
      </c>
    </row>
    <row r="10" spans="1:5" ht="16.5">
      <c r="A10" s="91">
        <v>9</v>
      </c>
      <c r="B10" s="91" t="s">
        <v>107</v>
      </c>
      <c r="C10" s="92" t="s">
        <v>108</v>
      </c>
      <c r="D10" s="12">
        <f>9!$I$4</f>
        <v>62.46666666666666</v>
      </c>
      <c r="E10" s="93" t="s">
        <v>11</v>
      </c>
    </row>
    <row r="11" spans="1:5" ht="16.5">
      <c r="A11" s="91"/>
      <c r="B11" s="91"/>
      <c r="C11" s="92"/>
      <c r="D11"/>
      <c r="E11" s="93" t="s">
        <v>11</v>
      </c>
    </row>
    <row r="12" spans="1:5" ht="16.5">
      <c r="A12" s="91">
        <v>11</v>
      </c>
      <c r="B12" s="91" t="s">
        <v>114</v>
      </c>
      <c r="C12" s="92" t="s">
        <v>115</v>
      </c>
      <c r="D12" s="12">
        <f>'11'!$I$4</f>
        <v>54.26666666666667</v>
      </c>
      <c r="E12" s="93" t="s">
        <v>17</v>
      </c>
    </row>
    <row r="13" spans="1:5" ht="16.5">
      <c r="A13" s="91">
        <v>12</v>
      </c>
      <c r="B13" s="91" t="s">
        <v>116</v>
      </c>
      <c r="C13" s="92" t="s">
        <v>117</v>
      </c>
      <c r="D13" s="12">
        <f>'12'!$I$4</f>
        <v>44.300000000000004</v>
      </c>
      <c r="E13" s="93" t="s">
        <v>17</v>
      </c>
    </row>
    <row r="14" spans="1:5" ht="16.5">
      <c r="A14" s="91"/>
      <c r="B14" s="91"/>
      <c r="C14" s="92"/>
      <c r="D14" s="12">
        <f>'13'!$I$4</f>
        <v>55.63333333333333</v>
      </c>
      <c r="E14" s="93" t="s">
        <v>17</v>
      </c>
    </row>
    <row r="15" spans="1:5" ht="16.5">
      <c r="A15" s="91">
        <v>14</v>
      </c>
      <c r="B15" s="91" t="s">
        <v>116</v>
      </c>
      <c r="C15" s="92" t="s">
        <v>117</v>
      </c>
      <c r="D15" s="12">
        <f>'14'!$I$4</f>
        <v>28.33333333333334</v>
      </c>
      <c r="E15" s="93" t="s">
        <v>17</v>
      </c>
    </row>
    <row r="16" spans="1:5" ht="16.5">
      <c r="A16" s="91">
        <v>15</v>
      </c>
      <c r="B16" s="91" t="s">
        <v>118</v>
      </c>
      <c r="C16" s="92" t="s">
        <v>119</v>
      </c>
      <c r="D16" s="12">
        <f>'15'!$I$4</f>
        <v>51.13333333333333</v>
      </c>
      <c r="E16" s="93" t="s">
        <v>17</v>
      </c>
    </row>
    <row r="17" spans="1:5" ht="16.5">
      <c r="A17" s="91">
        <v>16</v>
      </c>
      <c r="B17" s="91" t="s">
        <v>120</v>
      </c>
      <c r="C17" s="92" t="s">
        <v>106</v>
      </c>
      <c r="D17" s="12">
        <f>'16'!$I$4</f>
        <v>46.166666666666664</v>
      </c>
      <c r="E17" s="93" t="s">
        <v>17</v>
      </c>
    </row>
    <row r="18" spans="1:5" ht="16.5">
      <c r="A18" s="91">
        <v>17</v>
      </c>
      <c r="B18" s="91" t="s">
        <v>114</v>
      </c>
      <c r="C18" s="92" t="s">
        <v>115</v>
      </c>
      <c r="D18" s="12">
        <f>'17'!$I$4</f>
        <v>37.36666666666667</v>
      </c>
      <c r="E18" s="93" t="s">
        <v>17</v>
      </c>
    </row>
    <row r="19" spans="1:5" ht="16.5">
      <c r="A19" s="91">
        <v>18</v>
      </c>
      <c r="B19" s="91" t="s">
        <v>49</v>
      </c>
      <c r="C19" s="92" t="s">
        <v>50</v>
      </c>
      <c r="D19" s="12">
        <f>'18'!$I$4</f>
        <v>50.666666666666664</v>
      </c>
      <c r="E19" s="93" t="s">
        <v>11</v>
      </c>
    </row>
    <row r="20" spans="1:5" ht="16.5">
      <c r="A20" s="91">
        <v>19</v>
      </c>
      <c r="B20" s="91" t="s">
        <v>121</v>
      </c>
      <c r="C20" s="92" t="s">
        <v>98</v>
      </c>
      <c r="D20" s="12">
        <f>'19'!$I$4</f>
        <v>52.76666666666667</v>
      </c>
      <c r="E20" s="93" t="s">
        <v>17</v>
      </c>
    </row>
    <row r="21" spans="1:5" ht="16.5">
      <c r="A21" s="91"/>
      <c r="B21" s="91"/>
      <c r="C21" s="92"/>
      <c r="D21"/>
      <c r="E21" s="93" t="s">
        <v>11</v>
      </c>
    </row>
    <row r="22" spans="1:5" ht="16.5">
      <c r="A22" s="91">
        <v>21</v>
      </c>
      <c r="B22" s="91"/>
      <c r="C22" s="92"/>
      <c r="D22"/>
      <c r="E22" s="93"/>
    </row>
    <row r="23" spans="1:5" ht="16.5">
      <c r="A23" s="91">
        <v>22</v>
      </c>
      <c r="B23" s="91" t="s">
        <v>122</v>
      </c>
      <c r="C23" s="92" t="s">
        <v>123</v>
      </c>
      <c r="D23" s="12">
        <f>'22'!$I$4</f>
        <v>57.46666666666667</v>
      </c>
      <c r="E23" s="93" t="s">
        <v>11</v>
      </c>
    </row>
    <row r="24" spans="1:5" ht="16.5">
      <c r="A24" s="91">
        <v>23</v>
      </c>
      <c r="B24" s="91" t="s">
        <v>124</v>
      </c>
      <c r="C24" s="92" t="s">
        <v>125</v>
      </c>
      <c r="D24" s="12">
        <f>'23'!$I$4</f>
        <v>54.6</v>
      </c>
      <c r="E24" s="93" t="s">
        <v>11</v>
      </c>
    </row>
    <row r="25" spans="1:5" ht="16.5">
      <c r="A25" s="91">
        <v>24</v>
      </c>
      <c r="B25" s="91"/>
      <c r="C25" s="92"/>
      <c r="D25" s="12">
        <f>'24'!$I$4</f>
        <v>0</v>
      </c>
      <c r="E25" s="93"/>
    </row>
    <row r="26" spans="1:5" ht="16.5">
      <c r="A26" s="91">
        <v>25</v>
      </c>
      <c r="B26" s="91" t="s">
        <v>126</v>
      </c>
      <c r="C26" s="92" t="s">
        <v>127</v>
      </c>
      <c r="D26" s="12">
        <f>'25'!$I$4</f>
        <v>54.73333333333333</v>
      </c>
      <c r="E26" s="93" t="s">
        <v>11</v>
      </c>
    </row>
    <row r="27" spans="1:5" ht="16.5">
      <c r="A27" s="91">
        <v>26</v>
      </c>
      <c r="B27" s="91" t="s">
        <v>128</v>
      </c>
      <c r="C27" s="92" t="s">
        <v>129</v>
      </c>
      <c r="D27" s="12">
        <f>'26'!$I$4</f>
        <v>46.6</v>
      </c>
      <c r="E27" s="93" t="s">
        <v>11</v>
      </c>
    </row>
    <row r="28" spans="1:5" ht="16.5">
      <c r="A28" s="91">
        <v>27</v>
      </c>
      <c r="B28" s="91" t="s">
        <v>118</v>
      </c>
      <c r="C28" s="92" t="s">
        <v>119</v>
      </c>
      <c r="D28" s="12">
        <f>'27'!$I$4</f>
        <v>54.23333333333333</v>
      </c>
      <c r="E28" s="93" t="s">
        <v>11</v>
      </c>
    </row>
    <row r="29" spans="1:5" ht="16.5">
      <c r="A29" s="91">
        <v>28</v>
      </c>
      <c r="B29" s="91" t="s">
        <v>130</v>
      </c>
      <c r="C29" s="92" t="s">
        <v>131</v>
      </c>
      <c r="D29" s="12">
        <f>'28'!$I$4</f>
        <v>46.866666666666674</v>
      </c>
      <c r="E29" s="93" t="s">
        <v>17</v>
      </c>
    </row>
    <row r="30" spans="1:5" ht="16.5">
      <c r="A30" s="91">
        <v>29</v>
      </c>
      <c r="B30" s="91" t="s">
        <v>132</v>
      </c>
      <c r="C30" s="92" t="s">
        <v>133</v>
      </c>
      <c r="D30" s="12">
        <f>'29'!$I$4</f>
        <v>50.96666666666667</v>
      </c>
      <c r="E30" s="93" t="s">
        <v>17</v>
      </c>
    </row>
    <row r="31" spans="1:5" ht="16.5">
      <c r="A31" s="91"/>
      <c r="B31" s="91"/>
      <c r="C31" s="92"/>
      <c r="D31"/>
      <c r="E31" s="93" t="s">
        <v>17</v>
      </c>
    </row>
    <row r="32" spans="1:5" ht="16.5">
      <c r="A32" s="91">
        <v>31</v>
      </c>
      <c r="B32" s="91" t="s">
        <v>134</v>
      </c>
      <c r="C32" s="92" t="s">
        <v>135</v>
      </c>
      <c r="D32" s="12">
        <f>'31'!$I$4</f>
        <v>37.56666666666666</v>
      </c>
      <c r="E32" s="93" t="s">
        <v>17</v>
      </c>
    </row>
    <row r="33" spans="1:5" ht="16.5">
      <c r="A33" s="91"/>
      <c r="B33" s="91"/>
      <c r="C33" s="92"/>
      <c r="D33"/>
      <c r="E33" s="93" t="s">
        <v>17</v>
      </c>
    </row>
    <row r="34" spans="1:5" ht="16.5">
      <c r="A34" s="91"/>
      <c r="B34" s="91"/>
      <c r="C34" s="92"/>
      <c r="D34"/>
      <c r="E34" s="93" t="s">
        <v>17</v>
      </c>
    </row>
    <row r="35" spans="1:5" ht="16.5">
      <c r="A35" s="91">
        <v>34</v>
      </c>
      <c r="B35" s="91" t="s">
        <v>136</v>
      </c>
      <c r="C35" s="92" t="s">
        <v>137</v>
      </c>
      <c r="D35" s="12">
        <f>'34'!$I$4</f>
        <v>44.93333333333334</v>
      </c>
      <c r="E35" s="93" t="s">
        <v>17</v>
      </c>
    </row>
    <row r="36" spans="1:5" ht="16.5">
      <c r="A36" s="91">
        <v>35</v>
      </c>
      <c r="B36" s="91" t="s">
        <v>138</v>
      </c>
      <c r="C36" s="92" t="s">
        <v>139</v>
      </c>
      <c r="D36" s="12">
        <f>'35'!$I$4</f>
        <v>41.46666666666667</v>
      </c>
      <c r="E36" s="93" t="s">
        <v>11</v>
      </c>
    </row>
    <row r="37" spans="1:5" ht="16.5">
      <c r="A37" s="91">
        <v>36</v>
      </c>
      <c r="B37" s="91" t="s">
        <v>140</v>
      </c>
      <c r="C37" s="92" t="s">
        <v>141</v>
      </c>
      <c r="D37" s="12">
        <f>'36'!$I$4</f>
        <v>50.93333333333334</v>
      </c>
      <c r="E37" s="93" t="s">
        <v>11</v>
      </c>
    </row>
    <row r="38" spans="1:5" ht="16.5">
      <c r="A38" s="91">
        <v>37</v>
      </c>
      <c r="B38" s="91" t="s">
        <v>142</v>
      </c>
      <c r="C38" s="92" t="s">
        <v>143</v>
      </c>
      <c r="D38" s="12">
        <f>'37'!$I$4</f>
        <v>53.56666666666666</v>
      </c>
      <c r="E38" s="93" t="s">
        <v>17</v>
      </c>
    </row>
    <row r="39" spans="1:5" ht="16.5">
      <c r="A39" s="91">
        <v>38</v>
      </c>
      <c r="B39" s="91" t="s">
        <v>144</v>
      </c>
      <c r="C39" s="92" t="s">
        <v>145</v>
      </c>
      <c r="D39" s="12">
        <f>'38'!$I$4</f>
        <v>53.666666666666664</v>
      </c>
      <c r="E39" s="93" t="s">
        <v>17</v>
      </c>
    </row>
    <row r="40" spans="1:5" ht="16.5">
      <c r="A40" s="91">
        <v>39</v>
      </c>
      <c r="B40" s="91" t="s">
        <v>146</v>
      </c>
      <c r="C40" s="92" t="s">
        <v>98</v>
      </c>
      <c r="D40" s="12">
        <f>'39'!$I$4</f>
        <v>48.06666666666666</v>
      </c>
      <c r="E40" s="93" t="s">
        <v>17</v>
      </c>
    </row>
    <row r="41" spans="1:5" ht="16.5">
      <c r="A41" s="91">
        <v>40</v>
      </c>
      <c r="B41" s="91" t="s">
        <v>147</v>
      </c>
      <c r="C41" s="92" t="s">
        <v>148</v>
      </c>
      <c r="D41" s="12">
        <f>'40'!$I$4</f>
        <v>45.96666666666667</v>
      </c>
      <c r="E41" s="93" t="s">
        <v>11</v>
      </c>
    </row>
    <row r="42" spans="1:5" ht="16.5">
      <c r="A42" s="91">
        <v>41</v>
      </c>
      <c r="B42" s="91" t="s">
        <v>149</v>
      </c>
      <c r="C42" s="92" t="s">
        <v>150</v>
      </c>
      <c r="D42" s="12">
        <f>'41'!$I$4</f>
        <v>52.26666666666667</v>
      </c>
      <c r="E42" s="93" t="s">
        <v>17</v>
      </c>
    </row>
    <row r="43" spans="1:5" ht="16.5">
      <c r="A43" s="91">
        <v>42</v>
      </c>
      <c r="B43" s="91"/>
      <c r="C43" s="92"/>
      <c r="D43"/>
      <c r="E43" s="93"/>
    </row>
    <row r="44" spans="1:5" ht="16.5">
      <c r="A44" s="91"/>
      <c r="B44" s="91"/>
      <c r="C44" s="92"/>
      <c r="D44"/>
      <c r="E44" s="93" t="s">
        <v>11</v>
      </c>
    </row>
    <row r="45" spans="1:5" ht="16.5">
      <c r="A45" s="91">
        <v>44</v>
      </c>
      <c r="B45" s="91" t="s">
        <v>151</v>
      </c>
      <c r="C45" s="92" t="s">
        <v>152</v>
      </c>
      <c r="D45" s="12">
        <f>'44'!$I$4</f>
        <v>17.466666666666665</v>
      </c>
      <c r="E45" s="93" t="s">
        <v>17</v>
      </c>
    </row>
    <row r="46" spans="1:5" ht="16.5">
      <c r="A46" s="91">
        <v>45</v>
      </c>
      <c r="B46" s="91" t="s">
        <v>94</v>
      </c>
      <c r="C46" s="92" t="s">
        <v>95</v>
      </c>
      <c r="D46" s="12">
        <f>'45'!$I$4</f>
        <v>57.366666666666674</v>
      </c>
      <c r="E46" s="93" t="s">
        <v>11</v>
      </c>
    </row>
  </sheetData>
  <printOptions/>
  <pageMargins left="0.39375" right="0.39375" top="0.5097222222222222" bottom="0.39375" header="0.5118055555555556" footer="0.5118055555555556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94" customWidth="1"/>
    <col min="2" max="2" width="22.00390625" style="94" customWidth="1"/>
    <col min="3" max="3" width="31.28125" style="94" customWidth="1"/>
    <col min="4" max="4" width="12.8515625" style="94" customWidth="1"/>
    <col min="5" max="5" width="10.00390625" style="94" customWidth="1"/>
  </cols>
  <sheetData>
    <row r="1" spans="1:16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5" ht="12.75">
      <c r="A2" s="96" t="s">
        <v>101</v>
      </c>
      <c r="B2" s="96" t="s">
        <v>43</v>
      </c>
      <c r="C2" s="96" t="s">
        <v>44</v>
      </c>
      <c r="D2" s="96" t="s">
        <v>45</v>
      </c>
      <c r="E2"/>
    </row>
    <row r="3" spans="1:5" ht="12.75">
      <c r="A3" s="97">
        <v>1</v>
      </c>
      <c r="B3" s="97" t="s">
        <v>153</v>
      </c>
      <c r="C3" s="97" t="s">
        <v>154</v>
      </c>
      <c r="D3" s="97" t="s">
        <v>155</v>
      </c>
      <c r="E3"/>
    </row>
    <row r="4" spans="1:5" ht="12.75">
      <c r="A4" s="97">
        <v>2</v>
      </c>
      <c r="B4" s="97" t="s">
        <v>104</v>
      </c>
      <c r="C4" s="97" t="s">
        <v>83</v>
      </c>
      <c r="D4" s="97" t="s">
        <v>156</v>
      </c>
      <c r="E4"/>
    </row>
    <row r="5" spans="1:5" ht="12.75">
      <c r="A5" s="97">
        <v>3</v>
      </c>
      <c r="B5" s="97" t="s">
        <v>105</v>
      </c>
      <c r="C5" s="97" t="s">
        <v>106</v>
      </c>
      <c r="D5" s="97" t="s">
        <v>157</v>
      </c>
      <c r="E5"/>
    </row>
    <row r="6" spans="1:5" ht="12.75">
      <c r="A6" s="97">
        <v>4</v>
      </c>
      <c r="B6" s="97" t="s">
        <v>105</v>
      </c>
      <c r="C6" s="97" t="s">
        <v>106</v>
      </c>
      <c r="D6" s="97" t="s">
        <v>157</v>
      </c>
      <c r="E6"/>
    </row>
    <row r="7" spans="1:5" ht="12.75">
      <c r="A7" s="97">
        <v>5</v>
      </c>
      <c r="B7" s="97" t="s">
        <v>107</v>
      </c>
      <c r="C7" s="97" t="s">
        <v>108</v>
      </c>
      <c r="D7" s="97" t="s">
        <v>158</v>
      </c>
      <c r="E7"/>
    </row>
    <row r="8" spans="1:5" ht="12.75">
      <c r="A8" s="97">
        <v>6</v>
      </c>
      <c r="B8" s="97" t="s">
        <v>109</v>
      </c>
      <c r="C8" s="97" t="s">
        <v>110</v>
      </c>
      <c r="D8" s="97" t="s">
        <v>159</v>
      </c>
      <c r="E8"/>
    </row>
    <row r="9" spans="1:5" ht="12.75">
      <c r="A9" s="97">
        <v>7</v>
      </c>
      <c r="B9" s="97" t="s">
        <v>111</v>
      </c>
      <c r="C9" s="97" t="s">
        <v>112</v>
      </c>
      <c r="D9" s="97" t="s">
        <v>160</v>
      </c>
      <c r="E9"/>
    </row>
    <row r="10" spans="1:5" ht="12.75">
      <c r="A10" s="97">
        <v>8</v>
      </c>
      <c r="B10" s="97" t="s">
        <v>113</v>
      </c>
      <c r="C10" s="97" t="s">
        <v>50</v>
      </c>
      <c r="D10" s="97" t="s">
        <v>161</v>
      </c>
      <c r="E10"/>
    </row>
    <row r="11" spans="1:5" ht="12.75">
      <c r="A11" s="97">
        <v>9</v>
      </c>
      <c r="B11" s="97" t="s">
        <v>107</v>
      </c>
      <c r="C11" s="97" t="s">
        <v>108</v>
      </c>
      <c r="D11" s="97" t="s">
        <v>158</v>
      </c>
      <c r="E11"/>
    </row>
    <row r="12" spans="1:5" ht="12.75">
      <c r="A12" s="97">
        <v>10</v>
      </c>
      <c r="B12" s="97" t="s">
        <v>97</v>
      </c>
      <c r="C12" s="97" t="s">
        <v>98</v>
      </c>
      <c r="D12" s="97" t="s">
        <v>162</v>
      </c>
      <c r="E12"/>
    </row>
    <row r="13" spans="1:5" ht="12.75">
      <c r="A13" s="97">
        <v>11</v>
      </c>
      <c r="B13" s="97" t="s">
        <v>114</v>
      </c>
      <c r="C13" s="97" t="s">
        <v>115</v>
      </c>
      <c r="D13" s="97" t="s">
        <v>163</v>
      </c>
      <c r="E13"/>
    </row>
    <row r="14" spans="1:5" ht="12.75">
      <c r="A14" s="97">
        <v>12</v>
      </c>
      <c r="B14" s="97" t="s">
        <v>116</v>
      </c>
      <c r="C14" s="97" t="s">
        <v>117</v>
      </c>
      <c r="D14" s="97" t="s">
        <v>164</v>
      </c>
      <c r="E14"/>
    </row>
    <row r="15" spans="1:5" ht="12.75">
      <c r="A15" s="97">
        <v>13</v>
      </c>
      <c r="B15" s="97" t="s">
        <v>54</v>
      </c>
      <c r="C15" s="97" t="s">
        <v>55</v>
      </c>
      <c r="D15" s="97" t="s">
        <v>56</v>
      </c>
      <c r="E15"/>
    </row>
    <row r="16" spans="1:5" ht="12.75">
      <c r="A16" s="97">
        <v>14</v>
      </c>
      <c r="B16" s="97" t="s">
        <v>116</v>
      </c>
      <c r="C16" s="97" t="s">
        <v>117</v>
      </c>
      <c r="D16" s="97" t="s">
        <v>164</v>
      </c>
      <c r="E16"/>
    </row>
    <row r="17" spans="1:5" ht="12.75">
      <c r="A17" s="97">
        <v>15</v>
      </c>
      <c r="B17" s="97" t="s">
        <v>118</v>
      </c>
      <c r="C17" s="97" t="s">
        <v>119</v>
      </c>
      <c r="D17" s="97" t="s">
        <v>165</v>
      </c>
      <c r="E17"/>
    </row>
    <row r="18" spans="1:5" ht="12.75">
      <c r="A18" s="97">
        <v>16</v>
      </c>
      <c r="B18" s="97" t="s">
        <v>120</v>
      </c>
      <c r="C18" s="97" t="s">
        <v>106</v>
      </c>
      <c r="D18" s="97" t="s">
        <v>166</v>
      </c>
      <c r="E18"/>
    </row>
    <row r="19" spans="1:5" ht="12.75">
      <c r="A19" s="97">
        <v>17</v>
      </c>
      <c r="B19" s="97" t="s">
        <v>114</v>
      </c>
      <c r="C19" s="97" t="s">
        <v>115</v>
      </c>
      <c r="D19" s="97" t="s">
        <v>163</v>
      </c>
      <c r="E19"/>
    </row>
    <row r="20" spans="1:5" ht="12.75">
      <c r="A20" s="97">
        <v>18</v>
      </c>
      <c r="B20" s="97" t="s">
        <v>49</v>
      </c>
      <c r="C20" s="97" t="s">
        <v>50</v>
      </c>
      <c r="D20" s="97" t="s">
        <v>51</v>
      </c>
      <c r="E20"/>
    </row>
    <row r="21" spans="1:5" ht="12.75">
      <c r="A21" s="97">
        <v>19</v>
      </c>
      <c r="B21" s="97" t="s">
        <v>121</v>
      </c>
      <c r="C21" s="97" t="s">
        <v>98</v>
      </c>
      <c r="D21" s="97" t="s">
        <v>167</v>
      </c>
      <c r="E21"/>
    </row>
    <row r="22" spans="1:5" ht="12.75">
      <c r="A22" s="97">
        <v>20</v>
      </c>
      <c r="B22" s="97" t="s">
        <v>92</v>
      </c>
      <c r="C22" s="97" t="s">
        <v>55</v>
      </c>
      <c r="D22" s="97" t="s">
        <v>168</v>
      </c>
      <c r="E22"/>
    </row>
    <row r="23" spans="1:5" ht="12.75">
      <c r="A23" s="97">
        <v>21</v>
      </c>
      <c r="B23" s="97" t="s">
        <v>169</v>
      </c>
      <c r="C23" s="97" t="s">
        <v>170</v>
      </c>
      <c r="D23" s="97" t="s">
        <v>171</v>
      </c>
      <c r="E23"/>
    </row>
    <row r="24" spans="1:5" ht="12.75">
      <c r="A24" s="97">
        <v>22</v>
      </c>
      <c r="B24" s="97" t="s">
        <v>122</v>
      </c>
      <c r="C24" s="97" t="s">
        <v>123</v>
      </c>
      <c r="D24" s="97" t="s">
        <v>172</v>
      </c>
      <c r="E24"/>
    </row>
    <row r="25" spans="1:5" ht="12.75">
      <c r="A25" s="97">
        <v>23</v>
      </c>
      <c r="B25" s="97" t="s">
        <v>124</v>
      </c>
      <c r="C25" s="97" t="s">
        <v>125</v>
      </c>
      <c r="D25" s="97" t="s">
        <v>124</v>
      </c>
      <c r="E25"/>
    </row>
    <row r="26" spans="1:5" ht="12.75">
      <c r="A26" s="97">
        <v>24</v>
      </c>
      <c r="B26" s="97" t="s">
        <v>173</v>
      </c>
      <c r="C26" s="97" t="s">
        <v>174</v>
      </c>
      <c r="D26" s="97" t="s">
        <v>173</v>
      </c>
      <c r="E26"/>
    </row>
    <row r="27" spans="1:5" ht="12.75">
      <c r="A27" s="97">
        <v>25</v>
      </c>
      <c r="B27" s="97" t="s">
        <v>126</v>
      </c>
      <c r="C27" s="97" t="s">
        <v>127</v>
      </c>
      <c r="D27" s="97" t="s">
        <v>175</v>
      </c>
      <c r="E27"/>
    </row>
    <row r="28" spans="1:5" ht="12.75">
      <c r="A28" s="97">
        <v>26</v>
      </c>
      <c r="B28" s="97" t="s">
        <v>128</v>
      </c>
      <c r="C28" s="97" t="s">
        <v>129</v>
      </c>
      <c r="D28" s="97" t="s">
        <v>176</v>
      </c>
      <c r="E28"/>
    </row>
    <row r="29" spans="1:5" ht="12.75">
      <c r="A29" s="97">
        <v>27</v>
      </c>
      <c r="B29" s="97" t="s">
        <v>118</v>
      </c>
      <c r="C29" s="97" t="s">
        <v>119</v>
      </c>
      <c r="D29" s="97" t="s">
        <v>165</v>
      </c>
      <c r="E29"/>
    </row>
    <row r="30" spans="1:5" ht="12.75">
      <c r="A30" s="97">
        <v>28</v>
      </c>
      <c r="B30" s="97" t="s">
        <v>130</v>
      </c>
      <c r="C30" s="97" t="s">
        <v>131</v>
      </c>
      <c r="D30" s="97" t="s">
        <v>177</v>
      </c>
      <c r="E30"/>
    </row>
    <row r="31" spans="1:5" ht="12.75">
      <c r="A31" s="97">
        <v>29</v>
      </c>
      <c r="B31" s="97" t="s">
        <v>132</v>
      </c>
      <c r="C31" s="97" t="s">
        <v>133</v>
      </c>
      <c r="D31" s="97" t="s">
        <v>178</v>
      </c>
      <c r="E31"/>
    </row>
    <row r="32" spans="1:5" ht="12.75">
      <c r="A32" s="97">
        <v>30</v>
      </c>
      <c r="B32" s="97" t="s">
        <v>49</v>
      </c>
      <c r="C32" s="97" t="s">
        <v>50</v>
      </c>
      <c r="D32" s="97" t="s">
        <v>51</v>
      </c>
      <c r="E32"/>
    </row>
    <row r="33" spans="1:5" ht="12.75">
      <c r="A33" s="97">
        <v>31</v>
      </c>
      <c r="B33" s="97" t="s">
        <v>134</v>
      </c>
      <c r="C33" s="97" t="s">
        <v>135</v>
      </c>
      <c r="D33" s="97" t="s">
        <v>134</v>
      </c>
      <c r="E33"/>
    </row>
    <row r="34" spans="1:5" ht="12.75">
      <c r="A34" s="97">
        <v>32</v>
      </c>
      <c r="B34" s="97" t="s">
        <v>62</v>
      </c>
      <c r="C34" s="97" t="s">
        <v>63</v>
      </c>
      <c r="D34" s="97" t="s">
        <v>62</v>
      </c>
      <c r="E34"/>
    </row>
    <row r="35" spans="1:5" ht="12.75">
      <c r="A35" s="97">
        <v>33</v>
      </c>
      <c r="B35" s="97" t="s">
        <v>58</v>
      </c>
      <c r="C35" s="97" t="s">
        <v>59</v>
      </c>
      <c r="D35" s="97" t="s">
        <v>60</v>
      </c>
      <c r="E35"/>
    </row>
    <row r="36" spans="1:5" ht="12.75">
      <c r="A36" s="97">
        <v>34</v>
      </c>
      <c r="B36" s="97" t="s">
        <v>136</v>
      </c>
      <c r="C36" s="97" t="s">
        <v>137</v>
      </c>
      <c r="D36" s="97" t="s">
        <v>179</v>
      </c>
      <c r="E36"/>
    </row>
    <row r="37" spans="1:5" ht="12.75">
      <c r="A37" s="97">
        <v>35</v>
      </c>
      <c r="B37" s="97" t="s">
        <v>138</v>
      </c>
      <c r="C37" s="97" t="s">
        <v>139</v>
      </c>
      <c r="D37" s="97" t="s">
        <v>180</v>
      </c>
      <c r="E37"/>
    </row>
    <row r="38" spans="1:5" ht="12.75">
      <c r="A38" s="97">
        <v>36</v>
      </c>
      <c r="B38" s="97" t="s">
        <v>140</v>
      </c>
      <c r="C38" s="97" t="s">
        <v>141</v>
      </c>
      <c r="D38" s="97" t="s">
        <v>140</v>
      </c>
      <c r="E38"/>
    </row>
    <row r="39" spans="1:5" ht="12.75">
      <c r="A39" s="97">
        <v>37</v>
      </c>
      <c r="B39" s="97" t="s">
        <v>142</v>
      </c>
      <c r="C39" s="97" t="s">
        <v>143</v>
      </c>
      <c r="D39" s="97" t="s">
        <v>181</v>
      </c>
      <c r="E39"/>
    </row>
    <row r="40" spans="1:5" ht="12.75">
      <c r="A40" s="97">
        <v>38</v>
      </c>
      <c r="B40" s="97" t="s">
        <v>144</v>
      </c>
      <c r="C40" s="97" t="s">
        <v>145</v>
      </c>
      <c r="D40" s="97" t="s">
        <v>144</v>
      </c>
      <c r="E40"/>
    </row>
    <row r="41" spans="1:5" ht="12.75">
      <c r="A41" s="97">
        <v>39</v>
      </c>
      <c r="B41" s="97" t="s">
        <v>146</v>
      </c>
      <c r="C41" s="97" t="s">
        <v>98</v>
      </c>
      <c r="D41" s="97" t="s">
        <v>182</v>
      </c>
      <c r="E41"/>
    </row>
    <row r="42" spans="1:5" ht="12.75">
      <c r="A42" s="97">
        <v>40</v>
      </c>
      <c r="B42" s="97" t="s">
        <v>147</v>
      </c>
      <c r="C42" s="97" t="s">
        <v>148</v>
      </c>
      <c r="D42" s="97" t="s">
        <v>148</v>
      </c>
      <c r="E42"/>
    </row>
    <row r="43" spans="1:5" ht="12.75">
      <c r="A43" s="97">
        <v>41</v>
      </c>
      <c r="B43" s="97" t="s">
        <v>149</v>
      </c>
      <c r="C43" s="97" t="s">
        <v>150</v>
      </c>
      <c r="D43" s="97" t="s">
        <v>183</v>
      </c>
      <c r="E43"/>
    </row>
    <row r="44" spans="1:5" ht="12.75">
      <c r="A44" s="97">
        <v>42</v>
      </c>
      <c r="B44" s="97" t="s">
        <v>184</v>
      </c>
      <c r="C44" s="97" t="s">
        <v>185</v>
      </c>
      <c r="D44" s="97" t="s">
        <v>186</v>
      </c>
      <c r="E44"/>
    </row>
    <row r="45" spans="1:5" ht="12.75">
      <c r="A45" s="97">
        <v>43</v>
      </c>
      <c r="B45" s="97" t="s">
        <v>94</v>
      </c>
      <c r="C45" s="97" t="s">
        <v>95</v>
      </c>
      <c r="D45" s="97" t="s">
        <v>187</v>
      </c>
      <c r="E45"/>
    </row>
    <row r="46" spans="1:5" ht="12.75">
      <c r="A46" s="97">
        <v>44</v>
      </c>
      <c r="B46" s="97" t="s">
        <v>151</v>
      </c>
      <c r="C46" s="97" t="s">
        <v>152</v>
      </c>
      <c r="D46" s="97" t="s">
        <v>188</v>
      </c>
      <c r="E46"/>
    </row>
    <row r="47" spans="1:5" ht="12.75">
      <c r="A47" s="97">
        <v>45</v>
      </c>
      <c r="B47" s="97" t="s">
        <v>94</v>
      </c>
      <c r="C47" s="97" t="s">
        <v>95</v>
      </c>
      <c r="D47" s="97" t="s">
        <v>187</v>
      </c>
      <c r="E47"/>
    </row>
    <row r="48" spans="1:5" ht="12.75">
      <c r="A48" s="97"/>
      <c r="B48" s="97"/>
      <c r="C48" s="97"/>
      <c r="D48" s="97"/>
      <c r="E48"/>
    </row>
    <row r="49" spans="2:5" ht="12.75">
      <c r="B49" s="98"/>
      <c r="E49"/>
    </row>
    <row r="51" ht="12.75">
      <c r="B51" s="98"/>
    </row>
  </sheetData>
  <mergeCells count="1">
    <mergeCell ref="A1:P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IF(passo1!F6="a",passo1!B5,passo1!B10)</f>
        <v>Schigi</v>
      </c>
      <c r="C4" s="59"/>
      <c r="E4" s="60" t="s">
        <v>70</v>
      </c>
      <c r="F4" s="60"/>
      <c r="I4" s="61">
        <f>AVERAGE(F21,F43,F68)</f>
        <v>47.13333333333333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3</v>
      </c>
      <c r="D8" s="64"/>
      <c r="E8" s="65"/>
      <c r="F8" s="11">
        <f>IF(C8&lt;=5,C8*1.2)</f>
        <v>3.5999999999999996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1</v>
      </c>
      <c r="D10" s="38"/>
      <c r="E10" s="70" t="s">
        <v>77</v>
      </c>
      <c r="F10" s="14">
        <f>IF(C10&lt;=5,C10*3)</f>
        <v>3</v>
      </c>
    </row>
    <row r="11" spans="1:9" ht="15">
      <c r="A11" s="69"/>
      <c r="B11" s="14" t="s">
        <v>78</v>
      </c>
      <c r="C11" s="14">
        <v>1</v>
      </c>
      <c r="D11" s="38"/>
      <c r="E11" s="70"/>
      <c r="F11" s="14">
        <f>IF(C11&lt;=5,C11*3)</f>
        <v>3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3</v>
      </c>
      <c r="D14" s="36"/>
      <c r="E14" s="75"/>
      <c r="F14" s="42">
        <f>IF(C14&lt;=5,C14*1.5)</f>
        <v>4.5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1</v>
      </c>
      <c r="D18" s="78"/>
      <c r="E18" s="79" t="s">
        <v>89</v>
      </c>
      <c r="F18" s="77">
        <f>IF(C18&lt;=5,C18*2.8)</f>
        <v>2.8</v>
      </c>
    </row>
    <row r="19" spans="1:6" ht="12.75">
      <c r="A19" s="76"/>
      <c r="B19" s="77" t="s">
        <v>90</v>
      </c>
      <c r="C19" s="77">
        <v>1</v>
      </c>
      <c r="D19" s="78"/>
      <c r="E19" s="79"/>
      <c r="F19" s="77">
        <f>IF(C19&lt;=5,C19*2.8)</f>
        <v>2.8</v>
      </c>
    </row>
    <row r="21" spans="4:6" ht="17.25">
      <c r="D21" s="80"/>
      <c r="E21" s="81"/>
      <c r="F21" s="82">
        <f>SUM(F7:F19)</f>
        <v>36.800000000000004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IF(passo1!F6="a",passo1!B6,passo1!B11)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4</v>
      </c>
      <c r="D30" s="64"/>
      <c r="E30" s="65"/>
      <c r="F30" s="11">
        <f>IF(C30&lt;=5,C30*1.2)</f>
        <v>4.8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1</v>
      </c>
      <c r="D33" s="38"/>
      <c r="E33" s="70"/>
      <c r="F33" s="14">
        <f>IF(C33&lt;=5,C33*3)</f>
        <v>3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1</v>
      </c>
      <c r="D40" s="78"/>
      <c r="E40" s="79" t="s">
        <v>89</v>
      </c>
      <c r="F40" s="77">
        <f>IF(C40&lt;=5,C40*2.8)</f>
        <v>2.8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43.800000000000004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IF(passo1!F6="a",passo1!B7,passo1!B12)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3</v>
      </c>
      <c r="D54" s="64"/>
      <c r="E54" s="65" t="s">
        <v>73</v>
      </c>
      <c r="F54" s="11">
        <f>IF(C54&lt;=5,C54*1.2)</f>
        <v>3.5999999999999996</v>
      </c>
    </row>
    <row r="55" spans="1:6" ht="12.75">
      <c r="A55" s="63"/>
      <c r="B55" s="11" t="s">
        <v>74</v>
      </c>
      <c r="C55" s="11">
        <v>4</v>
      </c>
      <c r="D55" s="64"/>
      <c r="E55" s="65"/>
      <c r="F55" s="11">
        <f>IF(C55&lt;=5,C55*1.2)</f>
        <v>4.8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3</v>
      </c>
      <c r="D62" s="36"/>
      <c r="E62" s="75"/>
      <c r="F62" s="42">
        <f>IF(C62&lt;=5,C62*1.5)</f>
        <v>4.5</v>
      </c>
    </row>
    <row r="63" spans="1:6" ht="12.75">
      <c r="A63" s="74"/>
      <c r="B63" s="42" t="s">
        <v>86</v>
      </c>
      <c r="C63" s="42">
        <v>2</v>
      </c>
      <c r="D63" s="36"/>
      <c r="E63" s="75"/>
      <c r="F63" s="42">
        <f>IF(C63&lt;=5,C63*1.5)</f>
        <v>3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4</v>
      </c>
      <c r="D65" s="78"/>
      <c r="E65" s="79" t="s">
        <v>89</v>
      </c>
      <c r="F65" s="77">
        <f>IF(C65&lt;=5,C65*2.8)</f>
        <v>11.2</v>
      </c>
    </row>
    <row r="66" spans="1:6" ht="12.75">
      <c r="A66" s="76"/>
      <c r="B66" s="77" t="s">
        <v>90</v>
      </c>
      <c r="C66" s="77">
        <v>4</v>
      </c>
      <c r="D66" s="78"/>
      <c r="E66" s="79"/>
      <c r="F66" s="77">
        <f>IF(C66&lt;=5,C66*2.8)</f>
        <v>11.2</v>
      </c>
    </row>
    <row r="68" spans="4:6" ht="17.25">
      <c r="D68" s="80"/>
      <c r="E68" s="81"/>
      <c r="F68" s="82">
        <f>SUM(F54:F66)</f>
        <v>60.800000000000004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IF(passo1!F6="a",passo1!B10,passo1!B5)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IF(passo1!F6="a",passo1!B11,passo1!B6)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IF(passo1!F6="a",passo1!B12,passo1!B7)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IF(passo1!F7="a",passo1!B5,passo1!B10)</f>
        <v>Schigi</v>
      </c>
      <c r="C4" s="59"/>
      <c r="E4" s="60" t="s">
        <v>70</v>
      </c>
      <c r="F4" s="60"/>
      <c r="I4" s="61">
        <f>AVERAGE(F21,F43,F68)</f>
        <v>50.166666666666664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2</v>
      </c>
      <c r="D13" s="36"/>
      <c r="E13" s="75" t="s">
        <v>82</v>
      </c>
      <c r="F13" s="42">
        <f>IF(C13&lt;=5,C13*1.5)</f>
        <v>3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3</v>
      </c>
      <c r="D15" s="36"/>
      <c r="E15" s="75"/>
      <c r="F15" s="42">
        <f>IF(C15&lt;=5,C15*1.5)</f>
        <v>4.5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2</v>
      </c>
      <c r="D18" s="78"/>
      <c r="E18" s="79" t="s">
        <v>89</v>
      </c>
      <c r="F18" s="77">
        <f>IF(C18&lt;=5,C18*2.8)</f>
        <v>5.6</v>
      </c>
    </row>
    <row r="19" spans="1:6" ht="12.75">
      <c r="A19" s="76"/>
      <c r="B19" s="77" t="s">
        <v>90</v>
      </c>
      <c r="C19" s="77">
        <v>2</v>
      </c>
      <c r="D19" s="78"/>
      <c r="E19" s="79"/>
      <c r="F19" s="77">
        <f>IF(C19&lt;=5,C19*2.8)</f>
        <v>5.6</v>
      </c>
    </row>
    <row r="21" spans="4:6" ht="17.25">
      <c r="D21" s="80"/>
      <c r="E21" s="81"/>
      <c r="F21" s="82">
        <f>SUM(F7:F19)</f>
        <v>49.3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IF(passo1!F7="a",passo1!B6,passo1!B11)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2</v>
      </c>
      <c r="D35" s="36"/>
      <c r="E35" s="75" t="s">
        <v>82</v>
      </c>
      <c r="F35" s="42">
        <f>IF(C35&lt;=5,C35*1.5)</f>
        <v>3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3</v>
      </c>
      <c r="D37" s="36"/>
      <c r="E37" s="75"/>
      <c r="F37" s="42">
        <f>IF(C37&lt;=5,C37*1.5)</f>
        <v>4.5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50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IF(passo1!F7="a",passo1!B7,passo1!B12)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3</v>
      </c>
      <c r="D57" s="38"/>
      <c r="E57" s="70" t="s">
        <v>77</v>
      </c>
      <c r="F57" s="14">
        <f>IF(C57&lt;=5,C57*3)</f>
        <v>9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51.199999999999996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IF(passo1!F7="a",passo1!B10,passo1!B5)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IF(passo1!F7="a",passo1!B11,passo1!B6)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IF(passo1!F7="a",passo1!B12,passo1!B7)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IF(passo1!F8="a",passo1!B5,passo1!B10)</f>
        <v>Schigi</v>
      </c>
      <c r="C4" s="59"/>
      <c r="E4" s="60" t="s">
        <v>70</v>
      </c>
      <c r="F4" s="60"/>
      <c r="I4" s="61">
        <f>AVERAGE(F21,F43,F68)</f>
        <v>61.70000000000001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3</v>
      </c>
      <c r="D7" s="64"/>
      <c r="E7" s="65" t="s">
        <v>73</v>
      </c>
      <c r="F7" s="11">
        <f>IF(C7&lt;=5,C7*1.2)</f>
        <v>3.5999999999999996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4</v>
      </c>
      <c r="D14" s="36"/>
      <c r="E14" s="75"/>
      <c r="F14" s="42">
        <f>IF(C14&lt;=5,C14*1.5)</f>
        <v>6</v>
      </c>
    </row>
    <row r="15" spans="1:6" ht="12.75">
      <c r="A15" s="74"/>
      <c r="B15" s="42" t="s">
        <v>85</v>
      </c>
      <c r="C15" s="42">
        <v>4</v>
      </c>
      <c r="D15" s="36"/>
      <c r="E15" s="75"/>
      <c r="F15" s="42">
        <f>IF(C15&lt;=5,C15*1.5)</f>
        <v>6</v>
      </c>
    </row>
    <row r="16" spans="1:6" ht="12.75">
      <c r="A16" s="74"/>
      <c r="B16" s="42" t="s">
        <v>86</v>
      </c>
      <c r="C16" s="42">
        <v>3</v>
      </c>
      <c r="D16" s="36"/>
      <c r="E16" s="75"/>
      <c r="F16" s="42">
        <f>IF(C16&lt;=5,C16*1.5)</f>
        <v>4.5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3</v>
      </c>
      <c r="D18" s="78"/>
      <c r="E18" s="79" t="s">
        <v>89</v>
      </c>
      <c r="F18" s="77">
        <f>IF(C18&lt;=5,C18*2.8)</f>
        <v>8.399999999999999</v>
      </c>
    </row>
    <row r="19" spans="1:6" ht="12.75">
      <c r="A19" s="76"/>
      <c r="B19" s="77" t="s">
        <v>90</v>
      </c>
      <c r="C19" s="77">
        <v>3</v>
      </c>
      <c r="D19" s="78"/>
      <c r="E19" s="79"/>
      <c r="F19" s="77">
        <f>IF(C19&lt;=5,C19*2.8)</f>
        <v>8.399999999999999</v>
      </c>
    </row>
    <row r="21" spans="4:6" ht="17.25">
      <c r="D21" s="80"/>
      <c r="E21" s="81"/>
      <c r="F21" s="82">
        <f>SUM(F7:F19)</f>
        <v>61.199999999999996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IF(passo1!F8="a",passo1!B6,passo1!B11)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3</v>
      </c>
      <c r="D29" s="64"/>
      <c r="E29" s="65" t="s">
        <v>73</v>
      </c>
      <c r="F29" s="11">
        <f>IF(C29&lt;=5,C29*1.2)</f>
        <v>3.5999999999999996</v>
      </c>
    </row>
    <row r="30" spans="1:6" ht="12.75">
      <c r="A30" s="63"/>
      <c r="B30" s="11" t="s">
        <v>74</v>
      </c>
      <c r="C30" s="11">
        <v>3</v>
      </c>
      <c r="D30" s="64"/>
      <c r="E30" s="65"/>
      <c r="F30" s="11">
        <f>IF(C30&lt;=5,C30*1.2)</f>
        <v>3.5999999999999996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3</v>
      </c>
      <c r="D32" s="38"/>
      <c r="E32" s="70" t="s">
        <v>77</v>
      </c>
      <c r="F32" s="14">
        <f>IF(C32&lt;=5,C32*3)</f>
        <v>9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3</v>
      </c>
      <c r="D36" s="36"/>
      <c r="E36" s="75"/>
      <c r="F36" s="42">
        <f>IF(C36&lt;=5,C36*1.5)</f>
        <v>4.5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3</v>
      </c>
      <c r="D38" s="36"/>
      <c r="E38" s="75"/>
      <c r="F38" s="42">
        <f>IF(C38&lt;=5,C38*1.5)</f>
        <v>4.5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2</v>
      </c>
      <c r="D40" s="78"/>
      <c r="E40" s="79" t="s">
        <v>89</v>
      </c>
      <c r="F40" s="77">
        <f>IF(C40&lt;=5,C40*2.8)</f>
        <v>5.6</v>
      </c>
    </row>
    <row r="41" spans="1:6" ht="12.75">
      <c r="A41" s="76"/>
      <c r="B41" s="77" t="s">
        <v>90</v>
      </c>
      <c r="C41" s="77">
        <v>3</v>
      </c>
      <c r="D41" s="78"/>
      <c r="E41" s="79"/>
      <c r="F41" s="77">
        <f>IF(C41&lt;=5,C41*2.8)</f>
        <v>8.399999999999999</v>
      </c>
    </row>
    <row r="43" spans="4:6" ht="17.25">
      <c r="D43" s="80"/>
      <c r="E43" s="81"/>
      <c r="F43" s="82">
        <f>SUM(F29:F41)</f>
        <v>55.7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IF(passo1!F8="a",passo1!B7,passo1!B12)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4</v>
      </c>
      <c r="D55" s="64"/>
      <c r="E55" s="65"/>
      <c r="F55" s="11">
        <f>IF(C55&lt;=5,C55*1.2)</f>
        <v>4.8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4</v>
      </c>
      <c r="D57" s="38"/>
      <c r="E57" s="70" t="s">
        <v>77</v>
      </c>
      <c r="F57" s="14">
        <f>IF(C57&lt;=5,C57*3)</f>
        <v>12</v>
      </c>
    </row>
    <row r="58" spans="1:6" ht="12.75">
      <c r="A58" s="69"/>
      <c r="B58" s="14" t="s">
        <v>78</v>
      </c>
      <c r="C58" s="14">
        <v>3</v>
      </c>
      <c r="D58" s="38"/>
      <c r="E58" s="70"/>
      <c r="F58" s="14">
        <f>IF(C58&lt;=5,C58*3)</f>
        <v>9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3</v>
      </c>
      <c r="D61" s="36"/>
      <c r="E61" s="75"/>
      <c r="F61" s="42">
        <f>IF(C61&lt;=5,C61*1.5)</f>
        <v>4.5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4</v>
      </c>
      <c r="D63" s="36"/>
      <c r="E63" s="75"/>
      <c r="F63" s="42">
        <f>IF(C63&lt;=5,C63*1.5)</f>
        <v>6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4</v>
      </c>
      <c r="D65" s="78"/>
      <c r="E65" s="79" t="s">
        <v>89</v>
      </c>
      <c r="F65" s="77">
        <f>IF(C65&lt;=5,C65*2.8)</f>
        <v>11.2</v>
      </c>
    </row>
    <row r="66" spans="1:6" ht="12.75">
      <c r="A66" s="76"/>
      <c r="B66" s="77" t="s">
        <v>90</v>
      </c>
      <c r="C66" s="77">
        <v>3</v>
      </c>
      <c r="D66" s="78"/>
      <c r="E66" s="79"/>
      <c r="F66" s="77">
        <f>IF(C66&lt;=5,C66*2.8)</f>
        <v>8.399999999999999</v>
      </c>
    </row>
    <row r="68" spans="4:6" ht="17.25">
      <c r="D68" s="80"/>
      <c r="E68" s="81"/>
      <c r="F68" s="82">
        <f>SUM(F54:F66)</f>
        <v>68.2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IF(passo1!F8="a",passo1!B10,passo1!B5)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IF(passo1!F8="a",passo1!B11,passo1!B6)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IF(passo1!F8="a",passo1!B12,passo1!B7)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37"/>
  <sheetViews>
    <sheetView workbookViewId="0" topLeftCell="A1">
      <selection activeCell="I4" sqref="I4"/>
    </sheetView>
  </sheetViews>
  <sheetFormatPr defaultColWidth="9.140625" defaultRowHeight="12.75"/>
  <cols>
    <col min="1" max="1" width="17.28125" style="0" customWidth="1"/>
    <col min="2" max="2" width="27.28125" style="0" customWidth="1"/>
    <col min="3" max="3" width="14.7109375" style="0" customWidth="1"/>
    <col min="4" max="4" width="13.7109375" style="0" customWidth="1"/>
    <col min="8" max="8" width="14.140625" style="0" customWidth="1"/>
    <col min="9" max="9" width="19.7109375" style="0" customWidth="1"/>
  </cols>
  <sheetData>
    <row r="2" spans="8:9" ht="17.25">
      <c r="H2" s="55" t="s">
        <v>3</v>
      </c>
      <c r="I2" s="55"/>
    </row>
    <row r="3" ht="12.75">
      <c r="C3" s="56" t="s">
        <v>68</v>
      </c>
    </row>
    <row r="4" spans="1:9" ht="17.25">
      <c r="A4" s="57" t="s">
        <v>69</v>
      </c>
      <c r="B4" s="58" t="str">
        <f>IF(passo1!F9="a",passo1!B5,passo1!B10)</f>
        <v>Schigi</v>
      </c>
      <c r="C4" s="59"/>
      <c r="E4" s="60" t="s">
        <v>70</v>
      </c>
      <c r="F4" s="60"/>
      <c r="I4" s="61">
        <f>AVERAGE(F21,F43,F68)</f>
        <v>47.46666666666666</v>
      </c>
    </row>
    <row r="6" spans="8:9" ht="17.25">
      <c r="H6" s="62" t="s">
        <v>37</v>
      </c>
      <c r="I6" s="62"/>
    </row>
    <row r="7" spans="1:8" ht="12.75">
      <c r="A7" s="63" t="s">
        <v>71</v>
      </c>
      <c r="B7" s="11" t="s">
        <v>72</v>
      </c>
      <c r="C7" s="11">
        <v>4</v>
      </c>
      <c r="D7" s="64"/>
      <c r="E7" s="65" t="s">
        <v>73</v>
      </c>
      <c r="F7" s="11">
        <f>IF(C7&lt;=5,C7*1.2)</f>
        <v>4.8</v>
      </c>
      <c r="H7" s="1"/>
    </row>
    <row r="8" spans="1:9" ht="15">
      <c r="A8" s="63"/>
      <c r="B8" s="11" t="s">
        <v>74</v>
      </c>
      <c r="C8" s="11">
        <v>4</v>
      </c>
      <c r="D8" s="64"/>
      <c r="E8" s="65"/>
      <c r="F8" s="11">
        <f>IF(C8&lt;=5,C8*1.2)</f>
        <v>4.8</v>
      </c>
      <c r="I8" s="66" t="b">
        <f>IF(F90&gt;0,((SUM($F$21,$F$43,$F$68,$F$90,$F$112,$F$137)-$I$11)-$I$13)/4)</f>
        <v>0</v>
      </c>
    </row>
    <row r="9" spans="4:9" ht="17.25">
      <c r="D9" s="1"/>
      <c r="E9" s="67"/>
      <c r="H9" s="68"/>
      <c r="I9" s="68"/>
    </row>
    <row r="10" spans="1:6" ht="12.75">
      <c r="A10" s="69" t="s">
        <v>75</v>
      </c>
      <c r="B10" s="14" t="s">
        <v>76</v>
      </c>
      <c r="C10" s="14">
        <v>3</v>
      </c>
      <c r="D10" s="38"/>
      <c r="E10" s="70" t="s">
        <v>77</v>
      </c>
      <c r="F10" s="14">
        <f>IF(C10&lt;=5,C10*3)</f>
        <v>9</v>
      </c>
    </row>
    <row r="11" spans="1:9" ht="15">
      <c r="A11" s="69"/>
      <c r="B11" s="14" t="s">
        <v>78</v>
      </c>
      <c r="C11" s="14">
        <v>2</v>
      </c>
      <c r="D11" s="38"/>
      <c r="E11" s="70"/>
      <c r="F11" s="14">
        <f>IF(C11&lt;=5,C11*3)</f>
        <v>6</v>
      </c>
      <c r="H11" s="71" t="s">
        <v>79</v>
      </c>
      <c r="I11" s="72" t="b">
        <f>IF(F90&gt;0,MIN($F$21,$F$43,$F$68,$F$90,$F$112,$F$137))</f>
        <v>0</v>
      </c>
    </row>
    <row r="12" spans="4:9" ht="15">
      <c r="D12" s="1"/>
      <c r="E12" s="67"/>
      <c r="H12" s="18"/>
      <c r="I12" s="73"/>
    </row>
    <row r="13" spans="1:9" ht="15">
      <c r="A13" s="74" t="s">
        <v>80</v>
      </c>
      <c r="B13" s="42" t="s">
        <v>81</v>
      </c>
      <c r="C13" s="42">
        <v>3</v>
      </c>
      <c r="D13" s="36"/>
      <c r="E13" s="75" t="s">
        <v>82</v>
      </c>
      <c r="F13" s="42">
        <f>IF(C13&lt;=5,C13*1.5)</f>
        <v>4.5</v>
      </c>
      <c r="H13" s="71" t="s">
        <v>83</v>
      </c>
      <c r="I13" s="72" t="b">
        <f>IF(F90&gt;0,MAX($F$21,$F$43,$F$68,$F$90,$F$112,$F$137))</f>
        <v>0</v>
      </c>
    </row>
    <row r="14" spans="1:6" ht="12.75">
      <c r="A14" s="74"/>
      <c r="B14" s="42" t="s">
        <v>84</v>
      </c>
      <c r="C14" s="42">
        <v>2</v>
      </c>
      <c r="D14" s="36"/>
      <c r="E14" s="75"/>
      <c r="F14" s="42">
        <f>IF(C14&lt;=5,C14*1.5)</f>
        <v>3</v>
      </c>
    </row>
    <row r="15" spans="1:6" ht="12.75">
      <c r="A15" s="74"/>
      <c r="B15" s="42" t="s">
        <v>85</v>
      </c>
      <c r="C15" s="42">
        <v>2</v>
      </c>
      <c r="D15" s="36"/>
      <c r="E15" s="75"/>
      <c r="F15" s="42">
        <f>IF(C15&lt;=5,C15*1.5)</f>
        <v>3</v>
      </c>
    </row>
    <row r="16" spans="1:6" ht="12.75">
      <c r="A16" s="74"/>
      <c r="B16" s="42" t="s">
        <v>86</v>
      </c>
      <c r="C16" s="42">
        <v>2</v>
      </c>
      <c r="D16" s="36"/>
      <c r="E16" s="75"/>
      <c r="F16" s="42">
        <f>IF(C16&lt;=5,C16*1.5)</f>
        <v>3</v>
      </c>
    </row>
    <row r="17" spans="4:5" ht="12.75">
      <c r="D17" s="1"/>
      <c r="E17" s="67"/>
    </row>
    <row r="18" spans="1:6" ht="12.75">
      <c r="A18" s="76" t="s">
        <v>87</v>
      </c>
      <c r="B18" s="77" t="s">
        <v>88</v>
      </c>
      <c r="C18" s="77">
        <v>1</v>
      </c>
      <c r="D18" s="78"/>
      <c r="E18" s="79" t="s">
        <v>89</v>
      </c>
      <c r="F18" s="77">
        <f>IF(C18&lt;=5,C18*2.8)</f>
        <v>2.8</v>
      </c>
    </row>
    <row r="19" spans="1:6" ht="12.75">
      <c r="A19" s="76"/>
      <c r="B19" s="77" t="s">
        <v>90</v>
      </c>
      <c r="C19" s="77">
        <v>1</v>
      </c>
      <c r="D19" s="78"/>
      <c r="E19" s="79"/>
      <c r="F19" s="77">
        <f>IF(C19&lt;=5,C19*2.8)</f>
        <v>2.8</v>
      </c>
    </row>
    <row r="21" spans="4:6" ht="17.25">
      <c r="D21" s="80"/>
      <c r="E21" s="81"/>
      <c r="F21" s="82">
        <f>SUM(F7:F19)</f>
        <v>43.69999999999999</v>
      </c>
    </row>
    <row r="25" ht="12.75">
      <c r="C25" s="56" t="s">
        <v>68</v>
      </c>
    </row>
    <row r="26" spans="1:6" ht="17.25">
      <c r="A26" s="57" t="s">
        <v>69</v>
      </c>
      <c r="B26" s="58" t="str">
        <f>IF(passo1!F9="a",passo1!B6,passo1!B11)</f>
        <v>Alfio</v>
      </c>
      <c r="C26" s="59"/>
      <c r="E26" s="60" t="s">
        <v>70</v>
      </c>
      <c r="F26" s="60"/>
    </row>
    <row r="29" spans="1:6" ht="12.75">
      <c r="A29" s="63" t="s">
        <v>71</v>
      </c>
      <c r="B29" s="11" t="s">
        <v>72</v>
      </c>
      <c r="C29" s="11">
        <v>2</v>
      </c>
      <c r="D29" s="64"/>
      <c r="E29" s="65" t="s">
        <v>73</v>
      </c>
      <c r="F29" s="11">
        <f>IF(C29&lt;=5,C29*1.2)</f>
        <v>2.4</v>
      </c>
    </row>
    <row r="30" spans="1:6" ht="12.75">
      <c r="A30" s="63"/>
      <c r="B30" s="11" t="s">
        <v>74</v>
      </c>
      <c r="C30" s="11">
        <v>2</v>
      </c>
      <c r="D30" s="64"/>
      <c r="E30" s="65"/>
      <c r="F30" s="11">
        <f>IF(C30&lt;=5,C30*1.2)</f>
        <v>2.4</v>
      </c>
    </row>
    <row r="31" spans="4:5" ht="12.75">
      <c r="D31" s="1"/>
      <c r="E31" s="67"/>
    </row>
    <row r="32" spans="1:6" ht="12.75">
      <c r="A32" s="69" t="s">
        <v>75</v>
      </c>
      <c r="B32" s="14" t="s">
        <v>76</v>
      </c>
      <c r="C32" s="14">
        <v>2</v>
      </c>
      <c r="D32" s="38"/>
      <c r="E32" s="70" t="s">
        <v>77</v>
      </c>
      <c r="F32" s="14">
        <f>IF(C32&lt;=5,C32*3)</f>
        <v>6</v>
      </c>
    </row>
    <row r="33" spans="1:6" ht="12.75">
      <c r="A33" s="69"/>
      <c r="B33" s="14" t="s">
        <v>78</v>
      </c>
      <c r="C33" s="14">
        <v>3</v>
      </c>
      <c r="D33" s="38"/>
      <c r="E33" s="70"/>
      <c r="F33" s="14">
        <f>IF(C33&lt;=5,C33*3)</f>
        <v>9</v>
      </c>
    </row>
    <row r="34" spans="4:5" ht="12.75">
      <c r="D34" s="1"/>
      <c r="E34" s="67"/>
    </row>
    <row r="35" spans="1:6" ht="12.75">
      <c r="A35" s="74" t="s">
        <v>80</v>
      </c>
      <c r="B35" s="42" t="s">
        <v>81</v>
      </c>
      <c r="C35" s="42">
        <v>3</v>
      </c>
      <c r="D35" s="36"/>
      <c r="E35" s="75" t="s">
        <v>82</v>
      </c>
      <c r="F35" s="42">
        <f>IF(C35&lt;=5,C35*1.5)</f>
        <v>4.5</v>
      </c>
    </row>
    <row r="36" spans="1:6" ht="12.75">
      <c r="A36" s="74"/>
      <c r="B36" s="42" t="s">
        <v>84</v>
      </c>
      <c r="C36" s="42">
        <v>2</v>
      </c>
      <c r="D36" s="36"/>
      <c r="E36" s="75"/>
      <c r="F36" s="42">
        <f>IF(C36&lt;=5,C36*1.5)</f>
        <v>3</v>
      </c>
    </row>
    <row r="37" spans="1:6" ht="12.75">
      <c r="A37" s="74"/>
      <c r="B37" s="42" t="s">
        <v>85</v>
      </c>
      <c r="C37" s="42">
        <v>2</v>
      </c>
      <c r="D37" s="36"/>
      <c r="E37" s="75"/>
      <c r="F37" s="42">
        <f>IF(C37&lt;=5,C37*1.5)</f>
        <v>3</v>
      </c>
    </row>
    <row r="38" spans="1:6" ht="12.75">
      <c r="A38" s="74"/>
      <c r="B38" s="42" t="s">
        <v>86</v>
      </c>
      <c r="C38" s="42">
        <v>2</v>
      </c>
      <c r="D38" s="36"/>
      <c r="E38" s="75"/>
      <c r="F38" s="42">
        <f>IF(C38&lt;=5,C38*1.5)</f>
        <v>3</v>
      </c>
    </row>
    <row r="39" spans="4:5" ht="12.75">
      <c r="D39" s="1"/>
      <c r="E39" s="67"/>
    </row>
    <row r="40" spans="1:6" ht="12.75">
      <c r="A40" s="76" t="s">
        <v>87</v>
      </c>
      <c r="B40" s="77" t="s">
        <v>88</v>
      </c>
      <c r="C40" s="77">
        <v>3</v>
      </c>
      <c r="D40" s="78"/>
      <c r="E40" s="79" t="s">
        <v>89</v>
      </c>
      <c r="F40" s="77">
        <f>IF(C40&lt;=5,C40*2.8)</f>
        <v>8.399999999999999</v>
      </c>
    </row>
    <row r="41" spans="1:6" ht="12.75">
      <c r="A41" s="76"/>
      <c r="B41" s="77" t="s">
        <v>90</v>
      </c>
      <c r="C41" s="77">
        <v>2</v>
      </c>
      <c r="D41" s="78"/>
      <c r="E41" s="79"/>
      <c r="F41" s="77">
        <f>IF(C41&lt;=5,C41*2.8)</f>
        <v>5.6</v>
      </c>
    </row>
    <row r="43" spans="4:6" ht="17.25">
      <c r="D43" s="80"/>
      <c r="E43" s="81"/>
      <c r="F43" s="82">
        <f>SUM(F29:F41)</f>
        <v>47.3</v>
      </c>
    </row>
    <row r="50" ht="12.75">
      <c r="C50" s="56" t="s">
        <v>68</v>
      </c>
    </row>
    <row r="51" spans="1:6" ht="17.25">
      <c r="A51" s="57" t="s">
        <v>69</v>
      </c>
      <c r="B51" s="58" t="str">
        <f>IF(passo1!F9="a",passo1!B7,passo1!B12)</f>
        <v>Laurent</v>
      </c>
      <c r="C51" s="59"/>
      <c r="E51" s="60" t="s">
        <v>70</v>
      </c>
      <c r="F51" s="60"/>
    </row>
    <row r="54" spans="1:6" ht="12.75">
      <c r="A54" s="63" t="s">
        <v>71</v>
      </c>
      <c r="B54" s="11" t="s">
        <v>72</v>
      </c>
      <c r="C54" s="11">
        <v>4</v>
      </c>
      <c r="D54" s="64"/>
      <c r="E54" s="65" t="s">
        <v>73</v>
      </c>
      <c r="F54" s="11">
        <f>IF(C54&lt;=5,C54*1.2)</f>
        <v>4.8</v>
      </c>
    </row>
    <row r="55" spans="1:6" ht="12.75">
      <c r="A55" s="63"/>
      <c r="B55" s="11" t="s">
        <v>74</v>
      </c>
      <c r="C55" s="11">
        <v>2</v>
      </c>
      <c r="D55" s="64"/>
      <c r="E55" s="65"/>
      <c r="F55" s="11">
        <f>IF(C55&lt;=5,C55*1.2)</f>
        <v>2.4</v>
      </c>
    </row>
    <row r="56" spans="4:5" ht="12.75">
      <c r="D56" s="1"/>
      <c r="E56" s="67"/>
    </row>
    <row r="57" spans="1:6" ht="12.75">
      <c r="A57" s="69" t="s">
        <v>75</v>
      </c>
      <c r="B57" s="14" t="s">
        <v>76</v>
      </c>
      <c r="C57" s="14">
        <v>4</v>
      </c>
      <c r="D57" s="38"/>
      <c r="E57" s="70" t="s">
        <v>77</v>
      </c>
      <c r="F57" s="14">
        <f>IF(C57&lt;=5,C57*3)</f>
        <v>12</v>
      </c>
    </row>
    <row r="58" spans="1:6" ht="12.75">
      <c r="A58" s="69"/>
      <c r="B58" s="14" t="s">
        <v>78</v>
      </c>
      <c r="C58" s="14">
        <v>2</v>
      </c>
      <c r="D58" s="38"/>
      <c r="E58" s="70"/>
      <c r="F58" s="14">
        <f>IF(C58&lt;=5,C58*3)</f>
        <v>6</v>
      </c>
    </row>
    <row r="59" spans="4:5" ht="12.75">
      <c r="D59" s="1"/>
      <c r="E59" s="67"/>
    </row>
    <row r="60" spans="1:6" ht="12.75">
      <c r="A60" s="74" t="s">
        <v>80</v>
      </c>
      <c r="B60" s="42" t="s">
        <v>81</v>
      </c>
      <c r="C60" s="42">
        <v>3</v>
      </c>
      <c r="D60" s="36"/>
      <c r="E60" s="75" t="s">
        <v>82</v>
      </c>
      <c r="F60" s="42">
        <f>IF(C60&lt;=5,C60*1.5)</f>
        <v>4.5</v>
      </c>
    </row>
    <row r="61" spans="1:6" ht="12.75">
      <c r="A61" s="74"/>
      <c r="B61" s="42" t="s">
        <v>84</v>
      </c>
      <c r="C61" s="42">
        <v>2</v>
      </c>
      <c r="D61" s="36"/>
      <c r="E61" s="75"/>
      <c r="F61" s="42">
        <f>IF(C61&lt;=5,C61*1.5)</f>
        <v>3</v>
      </c>
    </row>
    <row r="62" spans="1:6" ht="12.75">
      <c r="A62" s="74"/>
      <c r="B62" s="42" t="s">
        <v>85</v>
      </c>
      <c r="C62" s="42">
        <v>2</v>
      </c>
      <c r="D62" s="36"/>
      <c r="E62" s="75"/>
      <c r="F62" s="42">
        <f>IF(C62&lt;=5,C62*1.5)</f>
        <v>3</v>
      </c>
    </row>
    <row r="63" spans="1:6" ht="12.75">
      <c r="A63" s="74"/>
      <c r="B63" s="42" t="s">
        <v>86</v>
      </c>
      <c r="C63" s="42">
        <v>3</v>
      </c>
      <c r="D63" s="36"/>
      <c r="E63" s="75"/>
      <c r="F63" s="42">
        <f>IF(C63&lt;=5,C63*1.5)</f>
        <v>4.5</v>
      </c>
    </row>
    <row r="64" spans="4:5" ht="12.75">
      <c r="D64" s="1"/>
      <c r="E64" s="67"/>
    </row>
    <row r="65" spans="1:6" ht="12.75">
      <c r="A65" s="76" t="s">
        <v>87</v>
      </c>
      <c r="B65" s="77" t="s">
        <v>88</v>
      </c>
      <c r="C65" s="77">
        <v>2</v>
      </c>
      <c r="D65" s="78"/>
      <c r="E65" s="79" t="s">
        <v>89</v>
      </c>
      <c r="F65" s="77">
        <f>IF(C65&lt;=5,C65*2.8)</f>
        <v>5.6</v>
      </c>
    </row>
    <row r="66" spans="1:6" ht="12.75">
      <c r="A66" s="76"/>
      <c r="B66" s="77" t="s">
        <v>90</v>
      </c>
      <c r="C66" s="77">
        <v>2</v>
      </c>
      <c r="D66" s="78"/>
      <c r="E66" s="79"/>
      <c r="F66" s="77">
        <f>IF(C66&lt;=5,C66*2.8)</f>
        <v>5.6</v>
      </c>
    </row>
    <row r="68" spans="4:6" ht="17.25">
      <c r="D68" s="80"/>
      <c r="E68" s="81"/>
      <c r="F68" s="82">
        <f>SUM(F54:F66)</f>
        <v>51.4</v>
      </c>
    </row>
    <row r="72" ht="12.75">
      <c r="C72" s="56" t="s">
        <v>68</v>
      </c>
    </row>
    <row r="73" spans="1:6" ht="17.25">
      <c r="A73" s="57" t="s">
        <v>69</v>
      </c>
      <c r="B73" s="58" t="str">
        <f>IF(passo1!F9="a",passo1!B10,passo1!B5)</f>
        <v>Kuaska</v>
      </c>
      <c r="C73" s="59"/>
      <c r="E73" s="60" t="s">
        <v>70</v>
      </c>
      <c r="F73" s="60"/>
    </row>
    <row r="76" spans="1:6" ht="12.75">
      <c r="A76" s="63" t="s">
        <v>71</v>
      </c>
      <c r="B76" s="11" t="s">
        <v>72</v>
      </c>
      <c r="C76" s="11"/>
      <c r="D76" s="64"/>
      <c r="E76" s="65" t="s">
        <v>73</v>
      </c>
      <c r="F76" s="11">
        <f>IF(C76&lt;=5,C76*1.2)</f>
        <v>0</v>
      </c>
    </row>
    <row r="77" spans="1:6" ht="12.75">
      <c r="A77" s="63"/>
      <c r="B77" s="11" t="s">
        <v>74</v>
      </c>
      <c r="C77" s="11"/>
      <c r="D77" s="64"/>
      <c r="E77" s="65"/>
      <c r="F77" s="11">
        <f>IF(C77&lt;=5,C77*1.2)</f>
        <v>0</v>
      </c>
    </row>
    <row r="78" spans="4:5" ht="12.75">
      <c r="D78" s="1"/>
      <c r="E78" s="67"/>
    </row>
    <row r="79" spans="1:6" ht="12.75">
      <c r="A79" s="69" t="s">
        <v>75</v>
      </c>
      <c r="B79" s="14" t="s">
        <v>76</v>
      </c>
      <c r="C79" s="14"/>
      <c r="D79" s="38"/>
      <c r="E79" s="70" t="s">
        <v>77</v>
      </c>
      <c r="F79" s="14">
        <f>IF(C79&lt;=5,C79*3)</f>
        <v>0</v>
      </c>
    </row>
    <row r="80" spans="1:6" ht="12.75">
      <c r="A80" s="69"/>
      <c r="B80" s="14" t="s">
        <v>78</v>
      </c>
      <c r="C80" s="14"/>
      <c r="D80" s="1"/>
      <c r="E80" s="70"/>
      <c r="F80" s="14">
        <f>IF(C80&lt;=5,C80*3)</f>
        <v>0</v>
      </c>
    </row>
    <row r="81" spans="4:5" ht="12.75">
      <c r="D81" s="1"/>
      <c r="E81" s="67"/>
    </row>
    <row r="82" spans="1:6" ht="12.75">
      <c r="A82" s="74" t="s">
        <v>80</v>
      </c>
      <c r="B82" s="42" t="s">
        <v>81</v>
      </c>
      <c r="C82" s="42"/>
      <c r="D82" s="36"/>
      <c r="E82" s="75" t="s">
        <v>82</v>
      </c>
      <c r="F82" s="42">
        <f>IF(C82&lt;=5,C82*1.5)</f>
        <v>0</v>
      </c>
    </row>
    <row r="83" spans="1:6" ht="12.75">
      <c r="A83" s="74"/>
      <c r="B83" s="42" t="s">
        <v>84</v>
      </c>
      <c r="C83" s="42"/>
      <c r="D83" s="36"/>
      <c r="E83" s="75"/>
      <c r="F83" s="42">
        <f>IF(C83&lt;=5,C83*1.5)</f>
        <v>0</v>
      </c>
    </row>
    <row r="84" spans="1:6" ht="12.75">
      <c r="A84" s="74"/>
      <c r="B84" s="42" t="s">
        <v>85</v>
      </c>
      <c r="C84" s="42"/>
      <c r="D84" s="36"/>
      <c r="E84" s="75"/>
      <c r="F84" s="42">
        <f>IF(C84&lt;=5,C84*1.5)</f>
        <v>0</v>
      </c>
    </row>
    <row r="85" spans="1:6" ht="12.75">
      <c r="A85" s="74"/>
      <c r="B85" s="42" t="s">
        <v>86</v>
      </c>
      <c r="C85" s="42"/>
      <c r="D85" s="36"/>
      <c r="E85" s="75"/>
      <c r="F85" s="42">
        <f>IF(C85&lt;=5,C85*1.5)</f>
        <v>0</v>
      </c>
    </row>
    <row r="86" spans="4:5" ht="12.75">
      <c r="D86" s="1"/>
      <c r="E86" s="67"/>
    </row>
    <row r="87" spans="1:6" ht="12.75">
      <c r="A87" s="76" t="s">
        <v>87</v>
      </c>
      <c r="B87" s="77" t="s">
        <v>88</v>
      </c>
      <c r="C87" s="77"/>
      <c r="D87" s="78"/>
      <c r="E87" s="79" t="s">
        <v>89</v>
      </c>
      <c r="F87" s="77">
        <f>IF(C87&lt;=5,C87*2.8)</f>
        <v>0</v>
      </c>
    </row>
    <row r="88" spans="1:6" ht="12.75">
      <c r="A88" s="76"/>
      <c r="B88" s="77" t="s">
        <v>90</v>
      </c>
      <c r="C88" s="77"/>
      <c r="D88" s="78"/>
      <c r="E88" s="79"/>
      <c r="F88" s="77">
        <f>IF(C88&lt;=5,C88*2.8)</f>
        <v>0</v>
      </c>
    </row>
    <row r="90" spans="4:6" ht="17.25">
      <c r="D90" s="80"/>
      <c r="E90" s="81"/>
      <c r="F90" s="82">
        <f>SUM(F76:F88)</f>
        <v>0</v>
      </c>
    </row>
    <row r="94" ht="12.75">
      <c r="C94" s="56" t="s">
        <v>68</v>
      </c>
    </row>
    <row r="95" spans="1:6" ht="17.25">
      <c r="A95" s="57" t="s">
        <v>69</v>
      </c>
      <c r="B95" s="58" t="str">
        <f>IF(passo1!F9="a",passo1!B11,passo1!B6)</f>
        <v>Fulvio</v>
      </c>
      <c r="C95" s="59"/>
      <c r="E95" s="60" t="s">
        <v>70</v>
      </c>
      <c r="F95" s="60"/>
    </row>
    <row r="98" spans="1:6" ht="12.75">
      <c r="A98" s="63" t="s">
        <v>71</v>
      </c>
      <c r="B98" s="11" t="s">
        <v>72</v>
      </c>
      <c r="C98" s="11"/>
      <c r="D98" s="64"/>
      <c r="E98" s="65" t="s">
        <v>73</v>
      </c>
      <c r="F98" s="11">
        <f>IF(C98&lt;=5,C98*1.2)</f>
        <v>0</v>
      </c>
    </row>
    <row r="99" spans="1:6" ht="12.75">
      <c r="A99" s="63"/>
      <c r="B99" s="11" t="s">
        <v>74</v>
      </c>
      <c r="C99" s="11"/>
      <c r="D99" s="64"/>
      <c r="E99" s="65"/>
      <c r="F99" s="11">
        <f>IF(C99&lt;=5,C99*1.2)</f>
        <v>0</v>
      </c>
    </row>
    <row r="100" spans="4:5" ht="12.75">
      <c r="D100" s="1"/>
      <c r="E100" s="67"/>
    </row>
    <row r="101" spans="1:6" ht="12.75">
      <c r="A101" s="69" t="s">
        <v>75</v>
      </c>
      <c r="B101" s="14" t="s">
        <v>76</v>
      </c>
      <c r="C101" s="14"/>
      <c r="D101" s="38"/>
      <c r="E101" s="70" t="s">
        <v>77</v>
      </c>
      <c r="F101" s="14">
        <f>IF(C101&lt;=5,C101*3)</f>
        <v>0</v>
      </c>
    </row>
    <row r="102" spans="1:6" ht="12.75">
      <c r="A102" s="69"/>
      <c r="B102" s="14" t="s">
        <v>78</v>
      </c>
      <c r="C102" s="14"/>
      <c r="D102" s="38"/>
      <c r="E102" s="70"/>
      <c r="F102" s="14">
        <f>IF(C102&lt;=5,C102*3)</f>
        <v>0</v>
      </c>
    </row>
    <row r="103" spans="4:5" ht="12.75">
      <c r="D103" s="1"/>
      <c r="E103" s="67"/>
    </row>
    <row r="104" spans="1:6" ht="12.75">
      <c r="A104" s="74" t="s">
        <v>80</v>
      </c>
      <c r="B104" s="42" t="s">
        <v>81</v>
      </c>
      <c r="C104" s="42"/>
      <c r="D104" s="36"/>
      <c r="E104" s="75" t="s">
        <v>82</v>
      </c>
      <c r="F104" s="42">
        <f>IF(C104&lt;=5,C104*1.5)</f>
        <v>0</v>
      </c>
    </row>
    <row r="105" spans="1:6" ht="12.75">
      <c r="A105" s="74"/>
      <c r="B105" s="42" t="s">
        <v>84</v>
      </c>
      <c r="C105" s="42"/>
      <c r="D105" s="36"/>
      <c r="E105" s="75"/>
      <c r="F105" s="42">
        <f>IF(C105&lt;=5,C105*1.5)</f>
        <v>0</v>
      </c>
    </row>
    <row r="106" spans="1:6" ht="12.75">
      <c r="A106" s="74"/>
      <c r="B106" s="42" t="s">
        <v>85</v>
      </c>
      <c r="C106" s="42"/>
      <c r="D106" s="36"/>
      <c r="E106" s="75"/>
      <c r="F106" s="42">
        <f>IF(C106&lt;=5,C106*1.5)</f>
        <v>0</v>
      </c>
    </row>
    <row r="107" spans="1:6" ht="12.75">
      <c r="A107" s="74"/>
      <c r="B107" s="42" t="s">
        <v>86</v>
      </c>
      <c r="C107" s="42"/>
      <c r="D107" s="36"/>
      <c r="E107" s="75"/>
      <c r="F107" s="42">
        <f>IF(C107&lt;=5,C107*1.5)</f>
        <v>0</v>
      </c>
    </row>
    <row r="108" spans="4:5" ht="12.75">
      <c r="D108" s="1"/>
      <c r="E108" s="67"/>
    </row>
    <row r="109" spans="1:6" ht="12.75">
      <c r="A109" s="76" t="s">
        <v>87</v>
      </c>
      <c r="B109" s="77" t="s">
        <v>88</v>
      </c>
      <c r="C109" s="77"/>
      <c r="D109" s="78"/>
      <c r="E109" s="79" t="s">
        <v>89</v>
      </c>
      <c r="F109" s="77">
        <f>IF(C109&lt;=5,C109*2.8)</f>
        <v>0</v>
      </c>
    </row>
    <row r="110" spans="1:6" ht="12.75">
      <c r="A110" s="76"/>
      <c r="B110" s="77" t="s">
        <v>90</v>
      </c>
      <c r="C110" s="77"/>
      <c r="D110" s="78"/>
      <c r="E110" s="79"/>
      <c r="F110" s="77">
        <f>IF(C110&lt;=5,C110*2.8)</f>
        <v>0</v>
      </c>
    </row>
    <row r="112" spans="4:6" ht="17.25">
      <c r="D112" s="80"/>
      <c r="E112" s="81"/>
      <c r="F112" s="82">
        <f>SUM(F98:F110)</f>
        <v>0</v>
      </c>
    </row>
    <row r="119" ht="12.75">
      <c r="C119" s="56" t="s">
        <v>68</v>
      </c>
    </row>
    <row r="120" spans="1:6" ht="17.25">
      <c r="A120" s="57" t="s">
        <v>69</v>
      </c>
      <c r="B120" s="58" t="str">
        <f>IF(passo1!F9="a",passo1!B12,passo1!B7)</f>
        <v>Sara</v>
      </c>
      <c r="C120" s="59"/>
      <c r="E120" s="60" t="s">
        <v>70</v>
      </c>
      <c r="F120" s="60"/>
    </row>
    <row r="123" spans="1:6" ht="12.75">
      <c r="A123" s="63" t="s">
        <v>71</v>
      </c>
      <c r="B123" s="11" t="s">
        <v>72</v>
      </c>
      <c r="C123" s="11"/>
      <c r="D123" s="64"/>
      <c r="E123" s="65" t="s">
        <v>73</v>
      </c>
      <c r="F123" s="11">
        <f>IF(C123&lt;=5,C123*1.2)</f>
        <v>0</v>
      </c>
    </row>
    <row r="124" spans="1:6" ht="12.75">
      <c r="A124" s="63"/>
      <c r="B124" s="11" t="s">
        <v>74</v>
      </c>
      <c r="C124" s="11"/>
      <c r="D124" s="64"/>
      <c r="E124" s="65"/>
      <c r="F124" s="11">
        <f>IF(C124&lt;=5,C124*1.2)</f>
        <v>0</v>
      </c>
    </row>
    <row r="125" spans="4:5" ht="12.75">
      <c r="D125" s="1"/>
      <c r="E125" s="67"/>
    </row>
    <row r="126" spans="1:6" ht="12.75">
      <c r="A126" s="69" t="s">
        <v>75</v>
      </c>
      <c r="B126" s="14" t="s">
        <v>76</v>
      </c>
      <c r="C126" s="14"/>
      <c r="D126" s="38"/>
      <c r="E126" s="70" t="s">
        <v>77</v>
      </c>
      <c r="F126" s="14">
        <f>IF(C126&lt;=5,C126*3)</f>
        <v>0</v>
      </c>
    </row>
    <row r="127" spans="1:6" ht="12.75">
      <c r="A127" s="69"/>
      <c r="B127" s="14" t="s">
        <v>78</v>
      </c>
      <c r="C127" s="14"/>
      <c r="D127" s="38"/>
      <c r="E127" s="70"/>
      <c r="F127" s="14">
        <f>IF(C127&lt;=5,C127*3)</f>
        <v>0</v>
      </c>
    </row>
    <row r="128" spans="4:5" ht="12.75">
      <c r="D128" s="1"/>
      <c r="E128" s="67"/>
    </row>
    <row r="129" spans="1:6" ht="12.75">
      <c r="A129" s="74" t="s">
        <v>80</v>
      </c>
      <c r="B129" s="42" t="s">
        <v>81</v>
      </c>
      <c r="C129" s="42"/>
      <c r="D129" s="36"/>
      <c r="E129" s="75" t="s">
        <v>82</v>
      </c>
      <c r="F129" s="42">
        <f>IF(C129&lt;=5,C129*1.5)</f>
        <v>0</v>
      </c>
    </row>
    <row r="130" spans="1:6" ht="12.75">
      <c r="A130" s="74"/>
      <c r="B130" s="42" t="s">
        <v>84</v>
      </c>
      <c r="C130" s="42"/>
      <c r="D130" s="36"/>
      <c r="E130" s="75"/>
      <c r="F130" s="42">
        <f>IF(C130&lt;=5,C130*1.5)</f>
        <v>0</v>
      </c>
    </row>
    <row r="131" spans="1:6" ht="12.75">
      <c r="A131" s="74"/>
      <c r="B131" s="42" t="s">
        <v>85</v>
      </c>
      <c r="C131" s="42"/>
      <c r="D131" s="36"/>
      <c r="E131" s="75"/>
      <c r="F131" s="42">
        <f>IF(C131&lt;=5,C131*1.5)</f>
        <v>0</v>
      </c>
    </row>
    <row r="132" spans="1:6" ht="12.75">
      <c r="A132" s="74"/>
      <c r="B132" s="42" t="s">
        <v>86</v>
      </c>
      <c r="C132" s="42"/>
      <c r="D132" s="36"/>
      <c r="E132" s="75"/>
      <c r="F132" s="42">
        <f>IF(C132&lt;=5,C132*1.5)</f>
        <v>0</v>
      </c>
    </row>
    <row r="133" spans="4:5" ht="12.75">
      <c r="D133" s="1"/>
      <c r="E133" s="67"/>
    </row>
    <row r="134" spans="1:6" ht="12.75">
      <c r="A134" s="76" t="s">
        <v>87</v>
      </c>
      <c r="B134" s="77" t="s">
        <v>88</v>
      </c>
      <c r="C134" s="77"/>
      <c r="D134" s="78"/>
      <c r="E134" s="79" t="s">
        <v>89</v>
      </c>
      <c r="F134" s="77">
        <f>IF(C134&lt;=5,C134*2.8)</f>
        <v>0</v>
      </c>
    </row>
    <row r="135" spans="1:6" ht="12.75">
      <c r="A135" s="76"/>
      <c r="B135" s="77" t="s">
        <v>90</v>
      </c>
      <c r="C135" s="77"/>
      <c r="D135" s="78"/>
      <c r="E135" s="79"/>
      <c r="F135" s="77">
        <f>IF(C135&lt;=5,C135*2.8)</f>
        <v>0</v>
      </c>
    </row>
    <row r="137" spans="4:6" ht="17.25">
      <c r="D137" s="80"/>
      <c r="E137" s="81"/>
      <c r="F137" s="82">
        <f>SUM(F123:F135)</f>
        <v>0</v>
      </c>
    </row>
  </sheetData>
  <mergeCells count="57">
    <mergeCell ref="H2:I2"/>
    <mergeCell ref="E4:F4"/>
    <mergeCell ref="H6:I6"/>
    <mergeCell ref="A7:A8"/>
    <mergeCell ref="E7:E8"/>
    <mergeCell ref="H9:I9"/>
    <mergeCell ref="A10:A11"/>
    <mergeCell ref="E10:E11"/>
    <mergeCell ref="A13:A16"/>
    <mergeCell ref="E13:E16"/>
    <mergeCell ref="A18:A19"/>
    <mergeCell ref="E18:E19"/>
    <mergeCell ref="E26:F26"/>
    <mergeCell ref="A29:A30"/>
    <mergeCell ref="E29:E30"/>
    <mergeCell ref="A32:A33"/>
    <mergeCell ref="E32:E33"/>
    <mergeCell ref="A35:A38"/>
    <mergeCell ref="E35:E38"/>
    <mergeCell ref="A40:A41"/>
    <mergeCell ref="E40:E41"/>
    <mergeCell ref="E51:F51"/>
    <mergeCell ref="A54:A55"/>
    <mergeCell ref="E54:E55"/>
    <mergeCell ref="A57:A58"/>
    <mergeCell ref="E57:E58"/>
    <mergeCell ref="A60:A63"/>
    <mergeCell ref="E60:E63"/>
    <mergeCell ref="A65:A66"/>
    <mergeCell ref="E65:E66"/>
    <mergeCell ref="E73:F73"/>
    <mergeCell ref="A76:A77"/>
    <mergeCell ref="E76:E77"/>
    <mergeCell ref="A79:A80"/>
    <mergeCell ref="E79:E80"/>
    <mergeCell ref="A82:A85"/>
    <mergeCell ref="E82:E85"/>
    <mergeCell ref="A87:A88"/>
    <mergeCell ref="E87:E88"/>
    <mergeCell ref="E95:F95"/>
    <mergeCell ref="A98:A99"/>
    <mergeCell ref="E98:E99"/>
    <mergeCell ref="A101:A102"/>
    <mergeCell ref="E101:E102"/>
    <mergeCell ref="A104:A107"/>
    <mergeCell ref="E104:E107"/>
    <mergeCell ref="A109:A110"/>
    <mergeCell ref="E109:E110"/>
    <mergeCell ref="E120:F120"/>
    <mergeCell ref="A123:A124"/>
    <mergeCell ref="E123:E124"/>
    <mergeCell ref="A126:A127"/>
    <mergeCell ref="E126:E127"/>
    <mergeCell ref="A129:A132"/>
    <mergeCell ref="E129:E132"/>
    <mergeCell ref="A134:A135"/>
    <mergeCell ref="E134:E1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dapiaggi</dc:creator>
  <cp:keywords/>
  <dc:description/>
  <cp:lastModifiedBy>Monica Dapiaggi</cp:lastModifiedBy>
  <cp:lastPrinted>2006-07-09T10:36:37Z</cp:lastPrinted>
  <dcterms:created xsi:type="dcterms:W3CDTF">2004-06-14T13:36:27Z</dcterms:created>
  <dcterms:modified xsi:type="dcterms:W3CDTF">2006-07-09T10:36:57Z</dcterms:modified>
  <cp:category/>
  <cp:version/>
  <cp:contentType/>
  <cp:contentStatus/>
  <cp:revision>1</cp:revision>
</cp:coreProperties>
</file>